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suenaga\Desktop\excelcf\コンサル\"/>
    </mc:Choice>
  </mc:AlternateContent>
  <xr:revisionPtr revIDLastSave="0" documentId="13_ncr:1_{73F4A209-FAEF-424D-8130-B526033B5E5D}" xr6:coauthVersionLast="47" xr6:coauthVersionMax="47" xr10:uidLastSave="{00000000-0000-0000-0000-000000000000}"/>
  <bookViews>
    <workbookView xWindow="1170" yWindow="855" windowWidth="20490" windowHeight="15345" tabRatio="843" xr2:uid="{00000000-000D-0000-FFFF-FFFF00000000}"/>
  </bookViews>
  <sheets>
    <sheet name="ヒアリングシート（入力必須）" sheetId="29" r:id="rId1"/>
    <sheet name="保険一覧（できれば入力）" sheetId="30" r:id="rId2"/>
    <sheet name="年間収支（できれば入力）" sheetId="31" r:id="rId3"/>
    <sheet name="手取額計算" sheetId="32" r:id="rId4"/>
  </sheets>
  <definedNames>
    <definedName name="_xlnm.Print_Area" localSheetId="0">'ヒアリングシート（入力必須）'!$B:$V</definedName>
    <definedName name="_xlnm.Print_Area" localSheetId="1">'保険一覧（できれば入力）'!$B$4:$K$63</definedName>
  </definedNames>
  <calcPr calcId="191029"/>
</workbook>
</file>

<file path=xl/calcChain.xml><?xml version="1.0" encoding="utf-8"?>
<calcChain xmlns="http://schemas.openxmlformats.org/spreadsheetml/2006/main">
  <c r="N26" i="29" l="1"/>
  <c r="K26" i="29"/>
  <c r="H45" i="31"/>
  <c r="I45" i="31"/>
  <c r="J45" i="31"/>
  <c r="K45" i="31"/>
  <c r="L45" i="31"/>
  <c r="M45" i="31"/>
  <c r="N45" i="31"/>
  <c r="O45" i="31"/>
  <c r="P45" i="31"/>
  <c r="Q45" i="31"/>
  <c r="H46" i="31"/>
  <c r="I46" i="31"/>
  <c r="J46" i="31"/>
  <c r="K46" i="31"/>
  <c r="L46" i="31"/>
  <c r="M46" i="31"/>
  <c r="N46" i="31"/>
  <c r="O46" i="31"/>
  <c r="P46" i="31"/>
  <c r="Q46" i="31"/>
  <c r="H47" i="31"/>
  <c r="I47" i="31"/>
  <c r="J47" i="31"/>
  <c r="K47" i="31"/>
  <c r="L47" i="31"/>
  <c r="M47" i="31"/>
  <c r="N47" i="31"/>
  <c r="O47" i="31"/>
  <c r="P47" i="31"/>
  <c r="Q47" i="31"/>
  <c r="H48" i="31"/>
  <c r="I48" i="31"/>
  <c r="J48" i="31"/>
  <c r="K48" i="31"/>
  <c r="L48" i="31"/>
  <c r="M48" i="31"/>
  <c r="N48" i="31"/>
  <c r="O48" i="31"/>
  <c r="P48" i="31"/>
  <c r="Q48" i="31"/>
  <c r="H49" i="31"/>
  <c r="I49" i="31"/>
  <c r="J49" i="31"/>
  <c r="K49" i="31"/>
  <c r="L49" i="31"/>
  <c r="M49" i="31"/>
  <c r="N49" i="31"/>
  <c r="O49" i="31"/>
  <c r="P49" i="31"/>
  <c r="Q49" i="31"/>
  <c r="H50" i="31"/>
  <c r="I50" i="31"/>
  <c r="J50" i="31"/>
  <c r="K50" i="31"/>
  <c r="L50" i="31"/>
  <c r="M50" i="31"/>
  <c r="N50" i="31"/>
  <c r="O50" i="31"/>
  <c r="P50" i="31"/>
  <c r="Q50" i="31"/>
  <c r="G50" i="31"/>
  <c r="G49" i="31"/>
  <c r="G48" i="31"/>
  <c r="G47" i="31"/>
  <c r="G46" i="31"/>
  <c r="G45" i="31"/>
  <c r="F46" i="31"/>
  <c r="F47" i="31"/>
  <c r="F48" i="31"/>
  <c r="F49" i="31"/>
  <c r="F50" i="31"/>
  <c r="F45" i="31"/>
  <c r="F34" i="31"/>
  <c r="G34" i="31"/>
  <c r="H34" i="31"/>
  <c r="I34" i="31"/>
  <c r="J34" i="31"/>
  <c r="K34" i="31"/>
  <c r="L34" i="31"/>
  <c r="M34" i="31"/>
  <c r="N34" i="31"/>
  <c r="O34" i="31"/>
  <c r="P34" i="31"/>
  <c r="Q34" i="31"/>
  <c r="G35" i="31"/>
  <c r="H35" i="31"/>
  <c r="I35" i="31"/>
  <c r="J35" i="31"/>
  <c r="K35" i="31"/>
  <c r="L35" i="31"/>
  <c r="M35" i="31"/>
  <c r="N35" i="31"/>
  <c r="O35" i="31"/>
  <c r="P35" i="31"/>
  <c r="Q35" i="31"/>
  <c r="G36" i="31"/>
  <c r="H36" i="31"/>
  <c r="I36" i="31"/>
  <c r="J36" i="31"/>
  <c r="K36" i="31"/>
  <c r="L36" i="31"/>
  <c r="M36" i="31"/>
  <c r="N36" i="31"/>
  <c r="O36" i="31"/>
  <c r="P36" i="31"/>
  <c r="Q36" i="31"/>
  <c r="G37" i="31"/>
  <c r="H37" i="31"/>
  <c r="I37" i="31"/>
  <c r="J37" i="31"/>
  <c r="K37" i="31"/>
  <c r="L37" i="31"/>
  <c r="M37" i="31"/>
  <c r="N37" i="31"/>
  <c r="O37" i="31"/>
  <c r="P37" i="31"/>
  <c r="Q37" i="31"/>
  <c r="G38" i="31"/>
  <c r="H38" i="31"/>
  <c r="I38" i="31"/>
  <c r="J38" i="31"/>
  <c r="K38" i="31"/>
  <c r="L38" i="31"/>
  <c r="M38" i="31"/>
  <c r="N38" i="31"/>
  <c r="O38" i="31"/>
  <c r="P38" i="31"/>
  <c r="Q38" i="31"/>
  <c r="G39" i="31"/>
  <c r="H39" i="31"/>
  <c r="I39" i="31"/>
  <c r="J39" i="31"/>
  <c r="K39" i="31"/>
  <c r="L39" i="31"/>
  <c r="M39" i="31"/>
  <c r="N39" i="31"/>
  <c r="O39" i="31"/>
  <c r="P39" i="31"/>
  <c r="Q39" i="31"/>
  <c r="G40" i="31"/>
  <c r="H40" i="31"/>
  <c r="I40" i="31"/>
  <c r="J40" i="31"/>
  <c r="K40" i="31"/>
  <c r="L40" i="31"/>
  <c r="M40" i="31"/>
  <c r="N40" i="31"/>
  <c r="O40" i="31"/>
  <c r="P40" i="31"/>
  <c r="Q40" i="31"/>
  <c r="G41" i="31"/>
  <c r="H41" i="31"/>
  <c r="I41" i="31"/>
  <c r="J41" i="31"/>
  <c r="K41" i="31"/>
  <c r="L41" i="31"/>
  <c r="M41" i="31"/>
  <c r="N41" i="31"/>
  <c r="O41" i="31"/>
  <c r="P41" i="31"/>
  <c r="Q41" i="31"/>
  <c r="F41" i="31"/>
  <c r="F40" i="31"/>
  <c r="F39" i="31"/>
  <c r="F38" i="31"/>
  <c r="F37" i="31"/>
  <c r="F36" i="31"/>
  <c r="F35" i="31"/>
  <c r="L31" i="31"/>
  <c r="R31" i="31"/>
  <c r="R40" i="31"/>
  <c r="R39" i="31"/>
  <c r="R38" i="31"/>
  <c r="R37" i="31"/>
  <c r="R36" i="31"/>
  <c r="R35" i="31"/>
  <c r="R34" i="31"/>
  <c r="R49" i="31" l="1"/>
  <c r="F36" i="29" l="1"/>
  <c r="T59" i="29"/>
  <c r="C18" i="32"/>
  <c r="C17" i="32"/>
  <c r="C16" i="32"/>
  <c r="C15" i="32"/>
  <c r="C14" i="32"/>
  <c r="F59" i="31"/>
  <c r="Q77" i="31"/>
  <c r="Q79" i="31" s="1"/>
  <c r="P77" i="31"/>
  <c r="P79" i="31" s="1"/>
  <c r="O77" i="31"/>
  <c r="O79" i="31" s="1"/>
  <c r="N77" i="31"/>
  <c r="N79" i="31" s="1"/>
  <c r="M77" i="31"/>
  <c r="M79" i="31" s="1"/>
  <c r="L77" i="31"/>
  <c r="L79" i="31" s="1"/>
  <c r="K77" i="31"/>
  <c r="K79" i="31" s="1"/>
  <c r="J77" i="31"/>
  <c r="J79" i="31" s="1"/>
  <c r="I77" i="31"/>
  <c r="I79" i="31" s="1"/>
  <c r="H77" i="31"/>
  <c r="H79" i="31" s="1"/>
  <c r="G77" i="31"/>
  <c r="G79" i="31" s="1"/>
  <c r="F77" i="31"/>
  <c r="F79" i="31" s="1"/>
  <c r="D77" i="31"/>
  <c r="Q59" i="31"/>
  <c r="P59" i="31"/>
  <c r="O59" i="31"/>
  <c r="N59" i="31"/>
  <c r="M59" i="31"/>
  <c r="L59" i="31"/>
  <c r="K59" i="31"/>
  <c r="J59" i="31"/>
  <c r="I59" i="31"/>
  <c r="H59" i="31"/>
  <c r="G59" i="31"/>
  <c r="R58" i="31"/>
  <c r="R57" i="31"/>
  <c r="R56" i="31"/>
  <c r="R55" i="31"/>
  <c r="L51" i="31"/>
  <c r="L65" i="31" s="1"/>
  <c r="F51" i="31"/>
  <c r="R41" i="31"/>
  <c r="L42" i="31"/>
  <c r="Q31" i="31"/>
  <c r="P31" i="31"/>
  <c r="O31" i="31"/>
  <c r="N31" i="31"/>
  <c r="M31" i="31"/>
  <c r="K31" i="31"/>
  <c r="J31" i="31"/>
  <c r="I31" i="31"/>
  <c r="H31" i="31"/>
  <c r="G31" i="31"/>
  <c r="F31" i="31"/>
  <c r="R30" i="31"/>
  <c r="R29" i="31"/>
  <c r="R28" i="31"/>
  <c r="R27" i="31"/>
  <c r="R26" i="31"/>
  <c r="R25" i="31"/>
  <c r="R24" i="31"/>
  <c r="R23" i="31"/>
  <c r="R22" i="31"/>
  <c r="R21" i="31"/>
  <c r="R20" i="31"/>
  <c r="R19" i="31"/>
  <c r="R18" i="31"/>
  <c r="R17" i="31"/>
  <c r="R16" i="31"/>
  <c r="R15" i="31"/>
  <c r="R14" i="31"/>
  <c r="R13" i="31"/>
  <c r="R12" i="31"/>
  <c r="R11" i="31"/>
  <c r="R10" i="31"/>
  <c r="R9" i="31"/>
  <c r="R8" i="31"/>
  <c r="R7" i="31"/>
  <c r="R6" i="31"/>
  <c r="R5" i="31"/>
  <c r="R4" i="31"/>
  <c r="R3" i="31"/>
  <c r="Q1" i="31"/>
  <c r="K125" i="30"/>
  <c r="K94" i="30"/>
  <c r="K63" i="30"/>
  <c r="K32" i="30"/>
  <c r="K2" i="30"/>
  <c r="X59" i="29" l="1"/>
  <c r="R50" i="31"/>
  <c r="N42" i="31"/>
  <c r="R48" i="31"/>
  <c r="O42" i="31"/>
  <c r="K51" i="31"/>
  <c r="K65" i="31" s="1"/>
  <c r="G42" i="31"/>
  <c r="R46" i="31"/>
  <c r="J42" i="31"/>
  <c r="H51" i="31"/>
  <c r="H65" i="31" s="1"/>
  <c r="F65" i="31"/>
  <c r="F66" i="31" s="1"/>
  <c r="C22" i="32"/>
  <c r="C26" i="32" s="1"/>
  <c r="R47" i="31"/>
  <c r="K42" i="31"/>
  <c r="G51" i="31"/>
  <c r="G65" i="31" s="1"/>
  <c r="O51" i="31"/>
  <c r="O65" i="31" s="1"/>
  <c r="P51" i="31"/>
  <c r="P65" i="31" s="1"/>
  <c r="I51" i="31"/>
  <c r="I65" i="31" s="1"/>
  <c r="N51" i="31"/>
  <c r="N65" i="31" s="1"/>
  <c r="H42" i="31"/>
  <c r="P42" i="31"/>
  <c r="M51" i="31"/>
  <c r="M65" i="31" s="1"/>
  <c r="F42" i="31"/>
  <c r="Q51" i="31"/>
  <c r="Q65" i="31" s="1"/>
  <c r="R59" i="31"/>
  <c r="I42" i="31"/>
  <c r="Q42" i="31"/>
  <c r="M42" i="31"/>
  <c r="J51" i="31"/>
  <c r="J65" i="31" s="1"/>
  <c r="C27" i="32"/>
  <c r="C28" i="32"/>
  <c r="R45" i="31"/>
  <c r="R51" i="31" l="1"/>
  <c r="G66" i="31"/>
  <c r="H66" i="31" s="1"/>
  <c r="I66" i="31" s="1"/>
  <c r="J66" i="31" s="1"/>
  <c r="K66" i="31" s="1"/>
  <c r="L66" i="31" s="1"/>
  <c r="M66" i="31" s="1"/>
  <c r="N66" i="31" s="1"/>
  <c r="O66" i="31" s="1"/>
  <c r="P66" i="31" s="1"/>
  <c r="Q66" i="31" s="1"/>
  <c r="C29" i="32"/>
  <c r="R65" i="31"/>
  <c r="C31" i="32"/>
  <c r="C32" i="32" s="1"/>
  <c r="C30" i="32"/>
  <c r="R42"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ss</author>
  </authors>
  <commentList>
    <comment ref="C14" authorId="0" shapeId="0" xr:uid="{EE9399FE-1D49-4863-B5CD-ED0E811BBFD0}">
      <text>
        <r>
          <rPr>
            <sz val="9"/>
            <color indexed="81"/>
            <rFont val="MS P ゴシック"/>
            <family val="3"/>
            <charset val="128"/>
          </rPr>
          <t>行が足りなければ適宜行の挿入で追加ください。</t>
        </r>
      </text>
    </comment>
    <comment ref="F14" authorId="0" shapeId="0" xr:uid="{B0B77D71-976B-425A-8DF2-789D1C961F7C}">
      <text>
        <r>
          <rPr>
            <sz val="9"/>
            <color indexed="81"/>
            <rFont val="MS P ゴシック"/>
            <family val="3"/>
            <charset val="128"/>
          </rPr>
          <t>普通預金、定期預金、NISA、iDeCo、株　など</t>
        </r>
      </text>
    </comment>
    <comment ref="K14" authorId="0" shapeId="0" xr:uid="{44DF994E-1493-439F-805D-4ADCA1BF8722}">
      <text>
        <r>
          <rPr>
            <sz val="9"/>
            <color indexed="81"/>
            <rFont val="MS P ゴシック"/>
            <family val="3"/>
            <charset val="128"/>
          </rPr>
          <t>2023年末の残高を記入ください（単位：万円）</t>
        </r>
      </text>
    </comment>
    <comment ref="N14" authorId="0" shapeId="0" xr:uid="{3E912514-66AC-42BF-AE3B-02A55771C528}">
      <text>
        <r>
          <rPr>
            <sz val="9"/>
            <color indexed="81"/>
            <rFont val="MS P ゴシック"/>
            <family val="3"/>
            <charset val="128"/>
          </rPr>
          <t>つみたてNISAなど定期的に積立ているものがあれば記入ください。</t>
        </r>
      </text>
    </comment>
    <comment ref="F53" authorId="0" shapeId="0" xr:uid="{00000000-0006-0000-0000-000002000000}">
      <text>
        <r>
          <rPr>
            <sz val="9"/>
            <color indexed="81"/>
            <rFont val="MS P ゴシック"/>
            <family val="3"/>
            <charset val="128"/>
          </rPr>
          <t>子供が2人以上の場合、ひとりずつXX万円と分かるようご記入ください。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ss</author>
  </authors>
  <commentList>
    <comment ref="B27" authorId="0" shapeId="0" xr:uid="{00000000-0006-0000-0100-000001000000}">
      <text>
        <r>
          <rPr>
            <sz val="9"/>
            <color indexed="81"/>
            <rFont val="MS P ゴシック"/>
            <family val="3"/>
            <charset val="128"/>
          </rPr>
          <t>ライフプラン作成依頼時は個人情報保護の観点から入力しないでください。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ss</author>
    <author>suenaga</author>
  </authors>
  <commentList>
    <comment ref="L15" authorId="0" shapeId="0" xr:uid="{00000000-0006-0000-0200-000001000000}">
      <text>
        <r>
          <rPr>
            <sz val="9"/>
            <color indexed="81"/>
            <rFont val="MS P ゴシック"/>
            <family val="3"/>
            <charset val="128"/>
          </rPr>
          <t xml:space="preserve">車税
</t>
        </r>
      </text>
    </comment>
    <comment ref="N15" authorId="0" shapeId="0" xr:uid="{00000000-0006-0000-0200-000002000000}">
      <text>
        <r>
          <rPr>
            <sz val="9"/>
            <color indexed="81"/>
            <rFont val="MS P ゴシック"/>
            <family val="3"/>
            <charset val="128"/>
          </rPr>
          <t xml:space="preserve">車保険
</t>
        </r>
      </text>
    </comment>
    <comment ref="N55" authorId="1" shapeId="0" xr:uid="{00000000-0006-0000-0200-000003000000}">
      <text>
        <r>
          <rPr>
            <sz val="9"/>
            <color indexed="81"/>
            <rFont val="ＭＳ Ｐゴシック"/>
            <family val="3"/>
            <charset val="128"/>
          </rPr>
          <t>定期代含む</t>
        </r>
      </text>
    </comment>
    <comment ref="Q66" authorId="0" shapeId="0" xr:uid="{00000000-0006-0000-0200-000004000000}">
      <text>
        <r>
          <rPr>
            <sz val="9"/>
            <color indexed="81"/>
            <rFont val="MS P ゴシック"/>
            <family val="3"/>
            <charset val="128"/>
          </rPr>
          <t>202X年は
XXX万円
以上維持
など</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suenaga</author>
  </authors>
  <commentList>
    <comment ref="C9" authorId="0" shapeId="0" xr:uid="{00000000-0006-0000-0300-000001000000}">
      <text>
        <r>
          <rPr>
            <sz val="9"/>
            <color indexed="81"/>
            <rFont val="MS P ゴシック"/>
            <family val="3"/>
            <charset val="128"/>
          </rPr>
          <t xml:space="preserve">・被扶養者の年齢は当年12/31時点。
・ダブルカウントしない。
</t>
        </r>
      </text>
    </comment>
    <comment ref="C19" authorId="0" shapeId="0" xr:uid="{00000000-0006-0000-0300-000002000000}">
      <text>
        <r>
          <rPr>
            <sz val="9"/>
            <color indexed="81"/>
            <rFont val="MS P ゴシック"/>
            <family val="3"/>
            <charset val="128"/>
          </rPr>
          <t>0～12万円
必要に応じて変更ください。</t>
        </r>
      </text>
    </comment>
    <comment ref="C24" authorId="0" shapeId="0" xr:uid="{00000000-0006-0000-0300-000003000000}">
      <text>
        <r>
          <rPr>
            <sz val="9"/>
            <color indexed="81"/>
            <rFont val="MS P ゴシック"/>
            <family val="3"/>
            <charset val="128"/>
          </rPr>
          <t>年収に応じた節税限度額を上限に入力ください。</t>
        </r>
      </text>
    </comment>
  </commentList>
</comments>
</file>

<file path=xl/sharedStrings.xml><?xml version="1.0" encoding="utf-8"?>
<sst xmlns="http://schemas.openxmlformats.org/spreadsheetml/2006/main" count="625" uniqueCount="321">
  <si>
    <t>家族１</t>
    <rPh sb="0" eb="2">
      <t>カゾク</t>
    </rPh>
    <phoneticPr fontId="1"/>
  </si>
  <si>
    <t>家族２</t>
    <rPh sb="0" eb="2">
      <t>カゾク</t>
    </rPh>
    <phoneticPr fontId="1"/>
  </si>
  <si>
    <t>家族３</t>
    <rPh sb="0" eb="2">
      <t>カゾク</t>
    </rPh>
    <phoneticPr fontId="1"/>
  </si>
  <si>
    <t>家族４</t>
    <rPh sb="0" eb="2">
      <t>カゾク</t>
    </rPh>
    <phoneticPr fontId="1"/>
  </si>
  <si>
    <t>家族５</t>
    <rPh sb="0" eb="2">
      <t>カゾク</t>
    </rPh>
    <phoneticPr fontId="1"/>
  </si>
  <si>
    <t>家族１退職金</t>
    <rPh sb="0" eb="2">
      <t>カゾク</t>
    </rPh>
    <rPh sb="3" eb="6">
      <t>タイショクキン</t>
    </rPh>
    <phoneticPr fontId="1"/>
  </si>
  <si>
    <t>家族２退職金</t>
    <rPh sb="0" eb="2">
      <t>カゾク</t>
    </rPh>
    <rPh sb="3" eb="6">
      <t>タイショクキン</t>
    </rPh>
    <phoneticPr fontId="1"/>
  </si>
  <si>
    <t>その他の収入</t>
    <rPh sb="2" eb="3">
      <t>タ</t>
    </rPh>
    <rPh sb="4" eb="6">
      <t>シュウニュウ</t>
    </rPh>
    <phoneticPr fontId="1"/>
  </si>
  <si>
    <t>職業等</t>
    <rPh sb="0" eb="2">
      <t>ショクギョウ</t>
    </rPh>
    <rPh sb="2" eb="3">
      <t>ナド</t>
    </rPh>
    <phoneticPr fontId="1"/>
  </si>
  <si>
    <t>氏名</t>
    <rPh sb="0" eb="2">
      <t>シメイ</t>
    </rPh>
    <phoneticPr fontId="1"/>
  </si>
  <si>
    <t>続柄</t>
    <rPh sb="0" eb="1">
      <t>ツヅ</t>
    </rPh>
    <rPh sb="1" eb="2">
      <t>ガラ</t>
    </rPh>
    <phoneticPr fontId="1"/>
  </si>
  <si>
    <t>金融資産</t>
    <rPh sb="0" eb="2">
      <t>キンユウ</t>
    </rPh>
    <rPh sb="2" eb="4">
      <t>シサン</t>
    </rPh>
    <phoneticPr fontId="1"/>
  </si>
  <si>
    <t>その他</t>
    <rPh sb="2" eb="3">
      <t>タ</t>
    </rPh>
    <phoneticPr fontId="1"/>
  </si>
  <si>
    <t>上昇率など</t>
    <rPh sb="0" eb="2">
      <t>ジョウショウ</t>
    </rPh>
    <rPh sb="2" eb="3">
      <t>リツ</t>
    </rPh>
    <phoneticPr fontId="1"/>
  </si>
  <si>
    <t>１．家族構成</t>
    <rPh sb="2" eb="4">
      <t>カゾク</t>
    </rPh>
    <rPh sb="4" eb="6">
      <t>コウセイ</t>
    </rPh>
    <phoneticPr fontId="1"/>
  </si>
  <si>
    <t>２．資産／負債状況</t>
    <rPh sb="2" eb="4">
      <t>シサン</t>
    </rPh>
    <rPh sb="5" eb="7">
      <t>フサイ</t>
    </rPh>
    <rPh sb="7" eb="9">
      <t>ジョウキョウ</t>
    </rPh>
    <phoneticPr fontId="1"/>
  </si>
  <si>
    <t>○○歳の時に○○○○万円</t>
    <rPh sb="2" eb="3">
      <t>サイ</t>
    </rPh>
    <rPh sb="4" eb="5">
      <t>トキ</t>
    </rPh>
    <rPh sb="10" eb="12">
      <t>マンエン</t>
    </rPh>
    <phoneticPr fontId="1"/>
  </si>
  <si>
    <t>基本生活費</t>
    <rPh sb="0" eb="2">
      <t>キホン</t>
    </rPh>
    <rPh sb="2" eb="5">
      <t>セイカツヒ</t>
    </rPh>
    <phoneticPr fontId="1"/>
  </si>
  <si>
    <t>生損保険料</t>
    <rPh sb="0" eb="1">
      <t>ショウ</t>
    </rPh>
    <rPh sb="1" eb="2">
      <t>ゾン</t>
    </rPh>
    <rPh sb="2" eb="5">
      <t>ホケンリョウ</t>
    </rPh>
    <phoneticPr fontId="1"/>
  </si>
  <si>
    <t>教育費</t>
    <rPh sb="0" eb="3">
      <t>キョウイクヒ</t>
    </rPh>
    <phoneticPr fontId="1"/>
  </si>
  <si>
    <t>住宅費</t>
    <rPh sb="0" eb="3">
      <t>ジュウタクヒ</t>
    </rPh>
    <phoneticPr fontId="1"/>
  </si>
  <si>
    <t>車</t>
    <rPh sb="0" eb="1">
      <t>クルマ</t>
    </rPh>
    <phoneticPr fontId="1"/>
  </si>
  <si>
    <t>その他</t>
    <rPh sb="2" eb="3">
      <t>タ</t>
    </rPh>
    <phoneticPr fontId="1"/>
  </si>
  <si>
    <t>食費、光熱費、雑費など</t>
    <rPh sb="0" eb="2">
      <t>ショクヒ</t>
    </rPh>
    <rPh sb="3" eb="6">
      <t>コウネツヒ</t>
    </rPh>
    <rPh sb="7" eb="9">
      <t>ザッピ</t>
    </rPh>
    <phoneticPr fontId="1"/>
  </si>
  <si>
    <t>３．年間収入</t>
    <rPh sb="2" eb="3">
      <t>ネン</t>
    </rPh>
    <rPh sb="3" eb="4">
      <t>カン</t>
    </rPh>
    <rPh sb="4" eb="6">
      <t>シュウニュウ</t>
    </rPh>
    <phoneticPr fontId="1"/>
  </si>
  <si>
    <t>４．年間支出</t>
    <rPh sb="2" eb="3">
      <t>ネン</t>
    </rPh>
    <rPh sb="3" eb="4">
      <t>カン</t>
    </rPh>
    <rPh sb="4" eb="6">
      <t>シシュツ</t>
    </rPh>
    <phoneticPr fontId="1"/>
  </si>
  <si>
    <t>合計</t>
    <rPh sb="0" eb="2">
      <t>ゴウケイ</t>
    </rPh>
    <phoneticPr fontId="1"/>
  </si>
  <si>
    <t>５．年間収支</t>
    <rPh sb="2" eb="3">
      <t>ネン</t>
    </rPh>
    <rPh sb="3" eb="4">
      <t>カン</t>
    </rPh>
    <rPh sb="4" eb="6">
      <t>シュウシ</t>
    </rPh>
    <phoneticPr fontId="1"/>
  </si>
  <si>
    <t>（単位：万円）</t>
    <rPh sb="1" eb="3">
      <t>タンイ</t>
    </rPh>
    <rPh sb="4" eb="6">
      <t>マンエン</t>
    </rPh>
    <phoneticPr fontId="1"/>
  </si>
  <si>
    <t>家賃、住宅ローン、維持費</t>
    <rPh sb="0" eb="2">
      <t>ヤチン</t>
    </rPh>
    <rPh sb="3" eb="5">
      <t>ジュウタク</t>
    </rPh>
    <rPh sb="9" eb="12">
      <t>イジヒ</t>
    </rPh>
    <phoneticPr fontId="1"/>
  </si>
  <si>
    <t>自由に設定ください</t>
    <rPh sb="0" eb="2">
      <t>ジユウ</t>
    </rPh>
    <rPh sb="3" eb="5">
      <t>セッテイ</t>
    </rPh>
    <phoneticPr fontId="1"/>
  </si>
  <si>
    <t>（例）○歳まで年2％上昇、○歳時点で○○○万円など</t>
    <rPh sb="1" eb="2">
      <t>レイ</t>
    </rPh>
    <rPh sb="4" eb="5">
      <t>サイ</t>
    </rPh>
    <rPh sb="7" eb="8">
      <t>ネン</t>
    </rPh>
    <rPh sb="10" eb="12">
      <t>ジョウショウ</t>
    </rPh>
    <rPh sb="14" eb="15">
      <t>サイ</t>
    </rPh>
    <rPh sb="15" eb="17">
      <t>ジテン</t>
    </rPh>
    <rPh sb="21" eb="23">
      <t>マンエン</t>
    </rPh>
    <phoneticPr fontId="1"/>
  </si>
  <si>
    <t>７．現在の住まい</t>
    <rPh sb="2" eb="4">
      <t>ゲンザイ</t>
    </rPh>
    <rPh sb="5" eb="6">
      <t>ス</t>
    </rPh>
    <phoneticPr fontId="1"/>
  </si>
  <si>
    <t>８．子供の進学予定</t>
    <rPh sb="2" eb="4">
      <t>コドモ</t>
    </rPh>
    <rPh sb="5" eb="7">
      <t>シンガク</t>
    </rPh>
    <rPh sb="7" eb="9">
      <t>ヨテイ</t>
    </rPh>
    <phoneticPr fontId="1"/>
  </si>
  <si>
    <t>９．優先事項と改善策</t>
    <rPh sb="2" eb="4">
      <t>ユウセン</t>
    </rPh>
    <rPh sb="4" eb="6">
      <t>ジコウ</t>
    </rPh>
    <rPh sb="7" eb="9">
      <t>カイゼン</t>
    </rPh>
    <rPh sb="9" eb="10">
      <t>サク</t>
    </rPh>
    <phoneticPr fontId="1"/>
  </si>
  <si>
    <t>１０．その他現在解決したいと考えていることなどあれば</t>
    <rPh sb="5" eb="6">
      <t>タ</t>
    </rPh>
    <rPh sb="6" eb="8">
      <t>ゲンザイ</t>
    </rPh>
    <rPh sb="8" eb="10">
      <t>カイケツ</t>
    </rPh>
    <rPh sb="14" eb="15">
      <t>カンガ</t>
    </rPh>
    <phoneticPr fontId="1"/>
  </si>
  <si>
    <t>のセルに入力ください</t>
    <rPh sb="4" eb="6">
      <t>ニュウリョク</t>
    </rPh>
    <phoneticPr fontId="1"/>
  </si>
  <si>
    <t>６．今後の支出予定（大きなイベント）</t>
    <rPh sb="2" eb="4">
      <t>コンゴ</t>
    </rPh>
    <rPh sb="5" eb="7">
      <t>シシュツ</t>
    </rPh>
    <rPh sb="7" eb="9">
      <t>ヨテイ</t>
    </rPh>
    <rPh sb="10" eb="11">
      <t>オオ</t>
    </rPh>
    <phoneticPr fontId="1"/>
  </si>
  <si>
    <t>など</t>
    <phoneticPr fontId="1"/>
  </si>
  <si>
    <t>年間いくら節約すればいいか考えたい
いくらまでの住宅なら購入可能か考えたい
など</t>
    <rPh sb="0" eb="2">
      <t>ネンカン</t>
    </rPh>
    <rPh sb="5" eb="7">
      <t>セツヤク</t>
    </rPh>
    <rPh sb="13" eb="14">
      <t>カンガ</t>
    </rPh>
    <rPh sb="24" eb="26">
      <t>ジュウタク</t>
    </rPh>
    <rPh sb="28" eb="30">
      <t>コウニュウ</t>
    </rPh>
    <rPh sb="30" eb="32">
      <t>カノウ</t>
    </rPh>
    <rPh sb="33" eb="34">
      <t>カンガ</t>
    </rPh>
    <phoneticPr fontId="1"/>
  </si>
  <si>
    <t>年間手取額</t>
    <rPh sb="0" eb="2">
      <t>ネンカン</t>
    </rPh>
    <rPh sb="2" eb="4">
      <t>テド</t>
    </rPh>
    <rPh sb="4" eb="5">
      <t>ガク</t>
    </rPh>
    <phoneticPr fontId="1"/>
  </si>
  <si>
    <t>年間貯蓄額〇〇〇万円（年間手取額-年間支出と一致するように）</t>
    <rPh sb="0" eb="2">
      <t>ネンカン</t>
    </rPh>
    <rPh sb="2" eb="5">
      <t>チョチクガク</t>
    </rPh>
    <rPh sb="8" eb="10">
      <t>マンエン</t>
    </rPh>
    <rPh sb="11" eb="13">
      <t>ネンカン</t>
    </rPh>
    <rPh sb="13" eb="15">
      <t>テド</t>
    </rPh>
    <rPh sb="15" eb="16">
      <t>ガク</t>
    </rPh>
    <rPh sb="17" eb="19">
      <t>ネンカン</t>
    </rPh>
    <rPh sb="19" eb="21">
      <t>シシュツ</t>
    </rPh>
    <rPh sb="22" eb="24">
      <t>イッチ</t>
    </rPh>
    <phoneticPr fontId="1"/>
  </si>
  <si>
    <t>ライフプラン表作成のためのヒアリングシート</t>
    <rPh sb="6" eb="7">
      <t>ヒョウ</t>
    </rPh>
    <rPh sb="7" eb="9">
      <t>サクセイ</t>
    </rPh>
    <phoneticPr fontId="1"/>
  </si>
  <si>
    <t>家族６</t>
    <rPh sb="0" eb="2">
      <t>カゾク</t>
    </rPh>
    <phoneticPr fontId="1"/>
  </si>
  <si>
    <t>生年月日</t>
    <rPh sb="0" eb="2">
      <t>セイネン</t>
    </rPh>
    <rPh sb="2" eb="4">
      <t>ガッピ</t>
    </rPh>
    <phoneticPr fontId="1"/>
  </si>
  <si>
    <t>例：会社員</t>
    <rPh sb="0" eb="1">
      <t>レイ</t>
    </rPh>
    <rPh sb="2" eb="5">
      <t>カイシャイン</t>
    </rPh>
    <phoneticPr fontId="1"/>
  </si>
  <si>
    <t>世帯主</t>
    <rPh sb="0" eb="2">
      <t>セタイ</t>
    </rPh>
    <rPh sb="2" eb="3">
      <t>ヌシ</t>
    </rPh>
    <phoneticPr fontId="1"/>
  </si>
  <si>
    <t>妻</t>
    <rPh sb="0" eb="1">
      <t>ツマ</t>
    </rPh>
    <phoneticPr fontId="1"/>
  </si>
  <si>
    <t>保険契約一覧表</t>
    <rPh sb="0" eb="2">
      <t>ホケン</t>
    </rPh>
    <rPh sb="2" eb="4">
      <t>ケイヤク</t>
    </rPh>
    <rPh sb="4" eb="6">
      <t>イチラン</t>
    </rPh>
    <rPh sb="6" eb="7">
      <t>ヒョウ</t>
    </rPh>
    <phoneticPr fontId="5"/>
  </si>
  <si>
    <t>被保険者＝</t>
    <rPh sb="0" eb="4">
      <t>ヒホケンシャ</t>
    </rPh>
    <phoneticPr fontId="5"/>
  </si>
  <si>
    <t>夫</t>
    <rPh sb="0" eb="1">
      <t>オット</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</si>
  <si>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</si>
  <si>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</si>
  <si>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</si>
  <si>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</si>
  <si>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</si>
  <si>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</si>
  <si>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</si>
  <si>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</si>
  <si>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契約者</t>
    <rPh sb="0" eb="2">
      <t>ケイヤク</t>
    </rPh>
    <rPh sb="2" eb="3">
      <t>シャ</t>
    </rPh>
    <phoneticPr fontId="5"/>
  </si>
  <si>
    <t>受取人</t>
    <rPh sb="0" eb="2">
      <t>ウケトリ</t>
    </rPh>
    <rPh sb="2" eb="3">
      <t>ニン</t>
    </rPh>
    <phoneticPr fontId="5"/>
  </si>
  <si>
    <t>妻</t>
    <rPh sb="0" eb="1">
      <t>ツマ</t>
    </rPh>
    <phoneticPr fontId="5"/>
  </si>
  <si>
    <t>保険種類</t>
    <rPh sb="0" eb="2">
      <t>ホケン</t>
    </rPh>
    <rPh sb="2" eb="4">
      <t>シュルイ</t>
    </rPh>
    <phoneticPr fontId="5"/>
  </si>
  <si>
    <t>収入保障保険</t>
    <rPh sb="0" eb="2">
      <t>シュウニュウ</t>
    </rPh>
    <rPh sb="2" eb="4">
      <t>ホショウ</t>
    </rPh>
    <rPh sb="4" eb="6">
      <t>ホケン</t>
    </rPh>
    <phoneticPr fontId="5"/>
  </si>
  <si>
    <t>がん保険</t>
    <rPh sb="2" eb="4">
      <t>ホケン</t>
    </rPh>
    <phoneticPr fontId="5"/>
  </si>
  <si>
    <t>医療保険</t>
    <rPh sb="0" eb="2">
      <t>イリョウ</t>
    </rPh>
    <rPh sb="2" eb="4">
      <t>ホケン</t>
    </rPh>
    <phoneticPr fontId="5"/>
  </si>
  <si>
    <t>団体傷害保険</t>
    <rPh sb="0" eb="2">
      <t>ダンタイ</t>
    </rPh>
    <rPh sb="2" eb="4">
      <t>ショウガイ</t>
    </rPh>
    <rPh sb="4" eb="6">
      <t>ホケン</t>
    </rPh>
    <phoneticPr fontId="5"/>
  </si>
  <si>
    <t>団体生命保険</t>
    <rPh sb="0" eb="2">
      <t>ダンタイ</t>
    </rPh>
    <rPh sb="2" eb="4">
      <t>セイメイ</t>
    </rPh>
    <rPh sb="4" eb="6">
      <t>ホケン</t>
    </rPh>
    <phoneticPr fontId="5"/>
  </si>
  <si>
    <t>長期就業不能
所得補償保険</t>
    <rPh sb="0" eb="2">
      <t>チョウキ</t>
    </rPh>
    <rPh sb="2" eb="4">
      <t>シュウギョウ</t>
    </rPh>
    <rPh sb="4" eb="6">
      <t>フノウ</t>
    </rPh>
    <rPh sb="7" eb="9">
      <t>ショトク</t>
    </rPh>
    <rPh sb="9" eb="11">
      <t>ホショウ</t>
    </rPh>
    <rPh sb="11" eb="13">
      <t>ホケン</t>
    </rPh>
    <phoneticPr fontId="5"/>
  </si>
  <si>
    <t>商品名</t>
    <rPh sb="0" eb="3">
      <t>ショウヒンメイ</t>
    </rPh>
    <phoneticPr fontId="5"/>
  </si>
  <si>
    <t>XXXX</t>
    <phoneticPr fontId="5"/>
  </si>
  <si>
    <t>〇〇</t>
    <phoneticPr fontId="5"/>
  </si>
  <si>
    <t>保険会社</t>
    <rPh sb="0" eb="2">
      <t>ホケン</t>
    </rPh>
    <rPh sb="2" eb="4">
      <t>カイシャ</t>
    </rPh>
    <phoneticPr fontId="5"/>
  </si>
  <si>
    <t>XXXX生命</t>
    <rPh sb="4" eb="6">
      <t>セイメイ</t>
    </rPh>
    <phoneticPr fontId="5"/>
  </si>
  <si>
    <t>〇〇生命</t>
    <rPh sb="2" eb="4">
      <t>セイメイ</t>
    </rPh>
    <phoneticPr fontId="5"/>
  </si>
  <si>
    <t>共済</t>
    <rPh sb="0" eb="2">
      <t>キョウサイ</t>
    </rPh>
    <phoneticPr fontId="5"/>
  </si>
  <si>
    <t>□□損保</t>
    <rPh sb="2" eb="4">
      <t>ソンポ</t>
    </rPh>
    <phoneticPr fontId="5"/>
  </si>
  <si>
    <t>△△生命</t>
    <rPh sb="2" eb="4">
      <t>セイメイ</t>
    </rPh>
    <phoneticPr fontId="5"/>
  </si>
  <si>
    <t>保険期間</t>
    <rPh sb="0" eb="2">
      <t>ホケン</t>
    </rPh>
    <rPh sb="2" eb="4">
      <t>キカン</t>
    </rPh>
    <phoneticPr fontId="5"/>
  </si>
  <si>
    <t>自2016.5.1
至2040.4.30</t>
    <rPh sb="0" eb="1">
      <t>ジ</t>
    </rPh>
    <rPh sb="10" eb="11">
      <t>イタ</t>
    </rPh>
    <phoneticPr fontId="5"/>
  </si>
  <si>
    <t>自2016.6.1
至　終身</t>
    <rPh sb="0" eb="1">
      <t>ジ</t>
    </rPh>
    <rPh sb="10" eb="11">
      <t>イタ</t>
    </rPh>
    <rPh sb="12" eb="14">
      <t>シュウシン</t>
    </rPh>
    <phoneticPr fontId="5"/>
  </si>
  <si>
    <t>毎年5.1
　～1年更新</t>
    <rPh sb="0" eb="2">
      <t>マイトシ</t>
    </rPh>
    <rPh sb="9" eb="10">
      <t>ネン</t>
    </rPh>
    <rPh sb="10" eb="12">
      <t>コウシン</t>
    </rPh>
    <phoneticPr fontId="5"/>
  </si>
  <si>
    <t>毎年1.1
　～1年更新</t>
    <rPh sb="0" eb="2">
      <t>マイトシ</t>
    </rPh>
    <rPh sb="9" eb="10">
      <t>ネン</t>
    </rPh>
    <rPh sb="10" eb="12">
      <t>コウシン</t>
    </rPh>
    <phoneticPr fontId="5"/>
  </si>
  <si>
    <t>自2016.2.1
至2045.1.31</t>
    <rPh sb="0" eb="1">
      <t>ジ</t>
    </rPh>
    <rPh sb="10" eb="11">
      <t>イタ</t>
    </rPh>
    <phoneticPr fontId="5"/>
  </si>
  <si>
    <t>生命
保険</t>
    <rPh sb="0" eb="2">
      <t>セイメイ</t>
    </rPh>
    <rPh sb="3" eb="5">
      <t>ホケン</t>
    </rPh>
    <phoneticPr fontId="5"/>
  </si>
  <si>
    <t>死亡保険金額（一時金）</t>
    <rPh sb="0" eb="2">
      <t>シボウ</t>
    </rPh>
    <rPh sb="2" eb="4">
      <t>ホケン</t>
    </rPh>
    <rPh sb="4" eb="6">
      <t>キンガク</t>
    </rPh>
    <rPh sb="7" eb="10">
      <t>イチジキン</t>
    </rPh>
    <phoneticPr fontId="5"/>
  </si>
  <si>
    <t>-</t>
    <phoneticPr fontId="5"/>
  </si>
  <si>
    <t>50万円</t>
    <rPh sb="2" eb="4">
      <t>マンエン</t>
    </rPh>
    <phoneticPr fontId="5"/>
  </si>
  <si>
    <t>3000万円</t>
    <rPh sb="4" eb="6">
      <t>マンエン</t>
    </rPh>
    <phoneticPr fontId="5"/>
  </si>
  <si>
    <t>死亡保険金額（年金）</t>
    <rPh sb="0" eb="2">
      <t>シボウ</t>
    </rPh>
    <rPh sb="2" eb="4">
      <t>ホケン</t>
    </rPh>
    <rPh sb="4" eb="6">
      <t>キンガク</t>
    </rPh>
    <rPh sb="7" eb="9">
      <t>ネンキン</t>
    </rPh>
    <phoneticPr fontId="5"/>
  </si>
  <si>
    <t>月15万円
2040年まで</t>
    <rPh sb="0" eb="1">
      <t>ツキ</t>
    </rPh>
    <rPh sb="3" eb="5">
      <t>マンエン</t>
    </rPh>
    <rPh sb="10" eb="11">
      <t>ネン</t>
    </rPh>
    <phoneticPr fontId="5"/>
  </si>
  <si>
    <t>入院日額</t>
    <rPh sb="0" eb="2">
      <t>ニュウイン</t>
    </rPh>
    <rPh sb="2" eb="4">
      <t>ニチガク</t>
    </rPh>
    <phoneticPr fontId="5"/>
  </si>
  <si>
    <t>6000円</t>
    <rPh sb="4" eb="5">
      <t>エン</t>
    </rPh>
    <phoneticPr fontId="5"/>
  </si>
  <si>
    <t>入院を伴う通院日額</t>
    <rPh sb="0" eb="2">
      <t>ニュウイン</t>
    </rPh>
    <rPh sb="3" eb="4">
      <t>トモナ</t>
    </rPh>
    <rPh sb="5" eb="7">
      <t>ツウイン</t>
    </rPh>
    <rPh sb="7" eb="9">
      <t>ニチガク</t>
    </rPh>
    <phoneticPr fontId="5"/>
  </si>
  <si>
    <t>就業
不能</t>
    <rPh sb="0" eb="2">
      <t>シュウギョウ</t>
    </rPh>
    <rPh sb="3" eb="5">
      <t>フノウ</t>
    </rPh>
    <phoneticPr fontId="5"/>
  </si>
  <si>
    <t>所得補償</t>
    <rPh sb="0" eb="2">
      <t>ショトク</t>
    </rPh>
    <rPh sb="2" eb="4">
      <t>ホショウ</t>
    </rPh>
    <phoneticPr fontId="5"/>
  </si>
  <si>
    <t>月20万円
2045年まで
（免責180日）</t>
    <rPh sb="0" eb="1">
      <t>ツキ</t>
    </rPh>
    <rPh sb="3" eb="5">
      <t>マンエン</t>
    </rPh>
    <rPh sb="10" eb="11">
      <t>ネン</t>
    </rPh>
    <rPh sb="15" eb="17">
      <t>メンセキ</t>
    </rPh>
    <rPh sb="20" eb="21">
      <t>ニチ</t>
    </rPh>
    <phoneticPr fontId="5"/>
  </si>
  <si>
    <t>がん</t>
    <phoneticPr fontId="5"/>
  </si>
  <si>
    <t>がん診断</t>
    <rPh sb="2" eb="4">
      <t>シンダン</t>
    </rPh>
    <phoneticPr fontId="5"/>
  </si>
  <si>
    <t>100万円</t>
    <rPh sb="3" eb="5">
      <t>マンエン</t>
    </rPh>
    <phoneticPr fontId="5"/>
  </si>
  <si>
    <t>がん入院日額</t>
    <rPh sb="2" eb="4">
      <t>ニュウイン</t>
    </rPh>
    <rPh sb="4" eb="6">
      <t>ニチガク</t>
    </rPh>
    <phoneticPr fontId="5"/>
  </si>
  <si>
    <t>10000円</t>
    <rPh sb="5" eb="6">
      <t>エン</t>
    </rPh>
    <phoneticPr fontId="5"/>
  </si>
  <si>
    <t>がん通院日額</t>
    <rPh sb="2" eb="4">
      <t>ツウイン</t>
    </rPh>
    <rPh sb="4" eb="6">
      <t>ニチガク</t>
    </rPh>
    <phoneticPr fontId="5"/>
  </si>
  <si>
    <t>がん先進医療</t>
    <rPh sb="2" eb="4">
      <t>センシン</t>
    </rPh>
    <rPh sb="4" eb="6">
      <t>イリョウ</t>
    </rPh>
    <phoneticPr fontId="5"/>
  </si>
  <si>
    <t>あり</t>
    <phoneticPr fontId="5"/>
  </si>
  <si>
    <t>傷害
保険</t>
    <rPh sb="0" eb="2">
      <t>ショウガイ</t>
    </rPh>
    <rPh sb="3" eb="5">
      <t>ホケン</t>
    </rPh>
    <phoneticPr fontId="5"/>
  </si>
  <si>
    <t>死亡保険金額</t>
    <rPh sb="0" eb="2">
      <t>シボウ</t>
    </rPh>
    <rPh sb="2" eb="4">
      <t>ホケン</t>
    </rPh>
    <rPh sb="4" eb="6">
      <t>キンガク</t>
    </rPh>
    <phoneticPr fontId="5"/>
  </si>
  <si>
    <t>300万円</t>
    <rPh sb="3" eb="5">
      <t>マンエン</t>
    </rPh>
    <phoneticPr fontId="5"/>
  </si>
  <si>
    <t>2000円</t>
    <rPh sb="4" eb="5">
      <t>エン</t>
    </rPh>
    <phoneticPr fontId="5"/>
  </si>
  <si>
    <t>通院日額</t>
    <rPh sb="0" eb="2">
      <t>ツウイン</t>
    </rPh>
    <rPh sb="2" eb="4">
      <t>ニチガク</t>
    </rPh>
    <phoneticPr fontId="5"/>
  </si>
  <si>
    <t>1000円</t>
    <rPh sb="4" eb="5">
      <t>エン</t>
    </rPh>
    <phoneticPr fontId="5"/>
  </si>
  <si>
    <t>保険料払い方</t>
    <rPh sb="0" eb="2">
      <t>ホケン</t>
    </rPh>
    <rPh sb="2" eb="3">
      <t>リョウ</t>
    </rPh>
    <rPh sb="3" eb="4">
      <t>ハラ</t>
    </rPh>
    <rPh sb="5" eb="6">
      <t>カタ</t>
    </rPh>
    <phoneticPr fontId="5"/>
  </si>
  <si>
    <t>給与／月払</t>
    <rPh sb="0" eb="2">
      <t>キュウヨ</t>
    </rPh>
    <rPh sb="3" eb="4">
      <t>ツキ</t>
    </rPh>
    <rPh sb="4" eb="5">
      <t>ハラ</t>
    </rPh>
    <phoneticPr fontId="5"/>
  </si>
  <si>
    <t>口振／月払</t>
    <rPh sb="0" eb="2">
      <t>コウフリ</t>
    </rPh>
    <rPh sb="3" eb="4">
      <t>ツキ</t>
    </rPh>
    <rPh sb="4" eb="5">
      <t>ハラ</t>
    </rPh>
    <phoneticPr fontId="5"/>
  </si>
  <si>
    <t>クレカ／月払</t>
    <rPh sb="4" eb="5">
      <t>ツキ</t>
    </rPh>
    <rPh sb="5" eb="6">
      <t>ハラ</t>
    </rPh>
    <phoneticPr fontId="5"/>
  </si>
  <si>
    <t>保険料払込期間</t>
    <rPh sb="0" eb="2">
      <t>ホケン</t>
    </rPh>
    <rPh sb="2" eb="3">
      <t>リョウ</t>
    </rPh>
    <rPh sb="3" eb="5">
      <t>ハライコミ</t>
    </rPh>
    <rPh sb="5" eb="7">
      <t>キカン</t>
    </rPh>
    <phoneticPr fontId="5"/>
  </si>
  <si>
    <t>2040年まで</t>
    <rPh sb="4" eb="5">
      <t>ネン</t>
    </rPh>
    <phoneticPr fontId="5"/>
  </si>
  <si>
    <t>終身</t>
    <rPh sb="0" eb="2">
      <t>シュウシン</t>
    </rPh>
    <phoneticPr fontId="5"/>
  </si>
  <si>
    <t>退職まで</t>
    <rPh sb="0" eb="2">
      <t>タイショク</t>
    </rPh>
    <phoneticPr fontId="5"/>
  </si>
  <si>
    <t>2045年まで</t>
    <rPh sb="4" eb="5">
      <t>ネン</t>
    </rPh>
    <phoneticPr fontId="5"/>
  </si>
  <si>
    <t>年間保険料</t>
    <rPh sb="0" eb="2">
      <t>ネンカン</t>
    </rPh>
    <rPh sb="2" eb="4">
      <t>ホケン</t>
    </rPh>
    <rPh sb="4" eb="5">
      <t>リョウ</t>
    </rPh>
    <phoneticPr fontId="5"/>
  </si>
  <si>
    <t>証券番号</t>
    <rPh sb="0" eb="2">
      <t>ショウケン</t>
    </rPh>
    <rPh sb="2" eb="4">
      <t>バンゴウ</t>
    </rPh>
    <phoneticPr fontId="5"/>
  </si>
  <si>
    <t>問合窓口</t>
    <rPh sb="0" eb="2">
      <t>トイアワ</t>
    </rPh>
    <rPh sb="2" eb="4">
      <t>マドグチ</t>
    </rPh>
    <phoneticPr fontId="5"/>
  </si>
  <si>
    <t>会社</t>
    <rPh sb="0" eb="2">
      <t>カイシャ</t>
    </rPh>
    <phoneticPr fontId="5"/>
  </si>
  <si>
    <t>備考</t>
    <rPh sb="0" eb="2">
      <t>ビコウ</t>
    </rPh>
    <phoneticPr fontId="5"/>
  </si>
  <si>
    <t>合計保険料</t>
    <rPh sb="0" eb="2">
      <t>ゴウケイ</t>
    </rPh>
    <rPh sb="2" eb="4">
      <t>ホケン</t>
    </rPh>
    <rPh sb="4" eb="5">
      <t>リョウ</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</si>
  <si>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</si>
  <si>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</si>
  <si>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</si>
  <si>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</si>
  <si>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</si>
  <si>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</si>
  <si>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</si>
  <si>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</si>
  <si>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〇〇</t>
    <phoneticPr fontId="5"/>
  </si>
  <si>
    <t>がん</t>
    <phoneticPr fontId="5"/>
  </si>
  <si>
    <t>①</t>
    <phoneticPr fontId="5"/>
  </si>
  <si>
    <t>②</t>
    <phoneticPr fontId="5"/>
  </si>
  <si>
    <t>③</t>
    <phoneticPr fontId="5"/>
  </si>
  <si>
    <t>④</t>
    <phoneticPr fontId="5"/>
  </si>
  <si>
    <t>⑤</t>
    <phoneticPr fontId="5"/>
  </si>
  <si>
    <t>⑥</t>
    <phoneticPr fontId="5"/>
  </si>
  <si>
    <t>がん</t>
    <phoneticPr fontId="5"/>
  </si>
  <si>
    <t>①</t>
    <phoneticPr fontId="5"/>
  </si>
  <si>
    <t>③</t>
    <phoneticPr fontId="5"/>
  </si>
  <si>
    <t>④</t>
    <phoneticPr fontId="5"/>
  </si>
  <si>
    <t>⑤</t>
    <phoneticPr fontId="5"/>
  </si>
  <si>
    <t>⑦</t>
    <phoneticPr fontId="5"/>
  </si>
  <si>
    <t>⑧</t>
    <phoneticPr fontId="5"/>
  </si>
  <si>
    <t>がん</t>
    <phoneticPr fontId="5"/>
  </si>
  <si>
    <t>１．支出項目</t>
    <rPh sb="2" eb="4">
      <t>シシュツ</t>
    </rPh>
    <rPh sb="4" eb="6">
      <t>コウモク</t>
    </rPh>
    <phoneticPr fontId="5"/>
  </si>
  <si>
    <t>（決済手段）</t>
    <rPh sb="1" eb="3">
      <t>ケッサイ</t>
    </rPh>
    <rPh sb="3" eb="5">
      <t>シュダン</t>
    </rPh>
    <phoneticPr fontId="5"/>
  </si>
  <si>
    <t>（引落日等）</t>
    <rPh sb="1" eb="3">
      <t>ヒキオトシ</t>
    </rPh>
    <rPh sb="3" eb="4">
      <t>ビ</t>
    </rPh>
    <rPh sb="4" eb="5">
      <t>ナド</t>
    </rPh>
    <phoneticPr fontId="5"/>
  </si>
  <si>
    <t>1月</t>
    <rPh sb="1" eb="2">
      <t>ガツ</t>
    </rPh>
    <phoneticPr fontId="5"/>
  </si>
  <si>
    <t>2月</t>
    <rPh sb="1" eb="2">
      <t>ガツ</t>
    </rPh>
    <phoneticPr fontId="5"/>
  </si>
  <si>
    <t>3月</t>
  </si>
  <si>
    <t>4月</t>
  </si>
  <si>
    <t>5月</t>
  </si>
  <si>
    <t>6月</t>
  </si>
  <si>
    <t>7月</t>
  </si>
  <si>
    <t>8月</t>
  </si>
  <si>
    <t>9月</t>
  </si>
  <si>
    <t>10月</t>
  </si>
  <si>
    <t>11月</t>
  </si>
  <si>
    <t>12月</t>
  </si>
  <si>
    <t>合計</t>
    <rPh sb="0" eb="2">
      <t>ゴウケイ</t>
    </rPh>
    <phoneticPr fontId="5"/>
  </si>
  <si>
    <t>食費・日用品等</t>
    <rPh sb="0" eb="2">
      <t>ショクヒ</t>
    </rPh>
    <rPh sb="3" eb="5">
      <t>ニチヨウ</t>
    </rPh>
    <rPh sb="5" eb="6">
      <t>ヒン</t>
    </rPh>
    <rPh sb="6" eb="7">
      <t>ナド</t>
    </rPh>
    <phoneticPr fontId="5"/>
  </si>
  <si>
    <t>現金</t>
    <rPh sb="0" eb="2">
      <t>ゲンキン</t>
    </rPh>
    <phoneticPr fontId="5"/>
  </si>
  <si>
    <t>夫こづかい</t>
    <rPh sb="0" eb="1">
      <t>オット</t>
    </rPh>
    <phoneticPr fontId="5"/>
  </si>
  <si>
    <t>カード</t>
  </si>
  <si>
    <t>家具家電</t>
    <rPh sb="0" eb="2">
      <t>カグ</t>
    </rPh>
    <rPh sb="2" eb="4">
      <t>カデン</t>
    </rPh>
    <phoneticPr fontId="5"/>
  </si>
  <si>
    <t>娯楽レジャー</t>
    <rPh sb="0" eb="2">
      <t>ゴラク</t>
    </rPh>
    <phoneticPr fontId="5"/>
  </si>
  <si>
    <t>被服費</t>
    <rPh sb="0" eb="2">
      <t>ヒフク</t>
    </rPh>
    <rPh sb="2" eb="3">
      <t>ヒ</t>
    </rPh>
    <phoneticPr fontId="5"/>
  </si>
  <si>
    <t>習い事</t>
    <rPh sb="0" eb="1">
      <t>ナラ</t>
    </rPh>
    <rPh sb="2" eb="3">
      <t>ゴト</t>
    </rPh>
    <phoneticPr fontId="5"/>
  </si>
  <si>
    <t>通信・携帯</t>
    <rPh sb="0" eb="2">
      <t>ツウシン</t>
    </rPh>
    <rPh sb="3" eb="5">
      <t>ケイタイ</t>
    </rPh>
    <phoneticPr fontId="5"/>
  </si>
  <si>
    <t>ガス</t>
    <phoneticPr fontId="5"/>
  </si>
  <si>
    <t>電気</t>
    <rPh sb="0" eb="2">
      <t>デンキ</t>
    </rPh>
    <phoneticPr fontId="5"/>
  </si>
  <si>
    <t>新聞</t>
    <rPh sb="0" eb="2">
      <t>シンブン</t>
    </rPh>
    <phoneticPr fontId="5"/>
  </si>
  <si>
    <t>ガソリン</t>
    <phoneticPr fontId="5"/>
  </si>
  <si>
    <t>車関連</t>
    <rPh sb="0" eb="1">
      <t>クルマ</t>
    </rPh>
    <rPh sb="1" eb="3">
      <t>カンレン</t>
    </rPh>
    <phoneticPr fontId="5"/>
  </si>
  <si>
    <t>通勤定期</t>
    <rPh sb="0" eb="2">
      <t>ツウキン</t>
    </rPh>
    <rPh sb="2" eb="4">
      <t>テイキ</t>
    </rPh>
    <phoneticPr fontId="5"/>
  </si>
  <si>
    <t>保険１</t>
    <rPh sb="0" eb="2">
      <t>ホケン</t>
    </rPh>
    <phoneticPr fontId="5"/>
  </si>
  <si>
    <t>その他</t>
    <rPh sb="2" eb="3">
      <t>タ</t>
    </rPh>
    <phoneticPr fontId="5"/>
  </si>
  <si>
    <t>住宅ローン</t>
    <rPh sb="0" eb="2">
      <t>ジュウタク</t>
    </rPh>
    <phoneticPr fontId="5"/>
  </si>
  <si>
    <t>口振(XX銀行)</t>
    <rPh sb="0" eb="2">
      <t>コウフリ</t>
    </rPh>
    <rPh sb="5" eb="7">
      <t>ギンコウ</t>
    </rPh>
    <phoneticPr fontId="5"/>
  </si>
  <si>
    <t>26日</t>
    <rPh sb="2" eb="3">
      <t>ニチ</t>
    </rPh>
    <phoneticPr fontId="5"/>
  </si>
  <si>
    <t>管理修繕等</t>
    <rPh sb="0" eb="2">
      <t>カンリ</t>
    </rPh>
    <rPh sb="2" eb="4">
      <t>シュウゼン</t>
    </rPh>
    <rPh sb="4" eb="5">
      <t>トウ</t>
    </rPh>
    <phoneticPr fontId="5"/>
  </si>
  <si>
    <t>口振(YY銀行)</t>
    <rPh sb="0" eb="2">
      <t>コウフリ</t>
    </rPh>
    <rPh sb="5" eb="7">
      <t>ギンコウ</t>
    </rPh>
    <phoneticPr fontId="5"/>
  </si>
  <si>
    <t>26日</t>
  </si>
  <si>
    <t>固定資産税</t>
    <rPh sb="0" eb="2">
      <t>コテイ</t>
    </rPh>
    <rPh sb="2" eb="4">
      <t>シサン</t>
    </rPh>
    <rPh sb="4" eb="5">
      <t>ゼイ</t>
    </rPh>
    <phoneticPr fontId="5"/>
  </si>
  <si>
    <t>口振(AA銀行)</t>
    <rPh sb="0" eb="2">
      <t>コウフリ</t>
    </rPh>
    <rPh sb="5" eb="7">
      <t>ギンコウ</t>
    </rPh>
    <phoneticPr fontId="5"/>
  </si>
  <si>
    <t>2.4.7.12末</t>
    <phoneticPr fontId="5"/>
  </si>
  <si>
    <t>5日</t>
    <rPh sb="1" eb="2">
      <t>ニチ</t>
    </rPh>
    <phoneticPr fontId="5"/>
  </si>
  <si>
    <t>保険２</t>
    <rPh sb="0" eb="2">
      <t>ホケン</t>
    </rPh>
    <phoneticPr fontId="5"/>
  </si>
  <si>
    <t>27日</t>
    <rPh sb="2" eb="3">
      <t>ニチ</t>
    </rPh>
    <phoneticPr fontId="5"/>
  </si>
  <si>
    <t>保険３</t>
    <rPh sb="0" eb="2">
      <t>ホケン</t>
    </rPh>
    <phoneticPr fontId="5"/>
  </si>
  <si>
    <t>上下水道</t>
    <rPh sb="0" eb="2">
      <t>ジョウゲ</t>
    </rPh>
    <rPh sb="2" eb="4">
      <t>スイドウ</t>
    </rPh>
    <phoneticPr fontId="5"/>
  </si>
  <si>
    <t>月末</t>
    <rPh sb="0" eb="2">
      <t>ゲツマツ</t>
    </rPh>
    <phoneticPr fontId="5"/>
  </si>
  <si>
    <t>医療費</t>
    <rPh sb="0" eb="3">
      <t>イリョウヒ</t>
    </rPh>
    <phoneticPr fontId="5"/>
  </si>
  <si>
    <t>２．決済手段</t>
    <rPh sb="2" eb="4">
      <t>ケッサイ</t>
    </rPh>
    <rPh sb="4" eb="6">
      <t>シュダン</t>
    </rPh>
    <phoneticPr fontId="5"/>
  </si>
  <si>
    <t>カード</t>
    <phoneticPr fontId="5"/>
  </si>
  <si>
    <t>口振(ZZ銀行)</t>
    <rPh sb="0" eb="2">
      <t>コウフリ</t>
    </rPh>
    <rPh sb="5" eb="7">
      <t>ギンコウ</t>
    </rPh>
    <phoneticPr fontId="5"/>
  </si>
  <si>
    <t>３．区分</t>
    <rPh sb="2" eb="4">
      <t>クブン</t>
    </rPh>
    <phoneticPr fontId="5"/>
  </si>
  <si>
    <t>基本生活費</t>
    <rPh sb="0" eb="2">
      <t>キホン</t>
    </rPh>
    <rPh sb="2" eb="5">
      <t>セイカツヒ</t>
    </rPh>
    <phoneticPr fontId="5"/>
  </si>
  <si>
    <t>住宅費</t>
    <rPh sb="0" eb="2">
      <t>ジュウタク</t>
    </rPh>
    <rPh sb="2" eb="3">
      <t>ヒ</t>
    </rPh>
    <phoneticPr fontId="5"/>
  </si>
  <si>
    <t>教育費</t>
    <rPh sb="0" eb="3">
      <t>キョウイクヒ</t>
    </rPh>
    <phoneticPr fontId="5"/>
  </si>
  <si>
    <t>保険</t>
    <rPh sb="0" eb="2">
      <t>ホケン</t>
    </rPh>
    <phoneticPr fontId="5"/>
  </si>
  <si>
    <t>４．手取収入</t>
    <phoneticPr fontId="5"/>
  </si>
  <si>
    <t>給与手取り</t>
    <rPh sb="0" eb="2">
      <t>キュウヨ</t>
    </rPh>
    <rPh sb="2" eb="4">
      <t>テド</t>
    </rPh>
    <phoneticPr fontId="5"/>
  </si>
  <si>
    <t>ボーナス手取り</t>
    <rPh sb="4" eb="6">
      <t>テド</t>
    </rPh>
    <phoneticPr fontId="5"/>
  </si>
  <si>
    <t>児童手当</t>
    <rPh sb="0" eb="2">
      <t>ジドウ</t>
    </rPh>
    <rPh sb="2" eb="4">
      <t>テアテ</t>
    </rPh>
    <phoneticPr fontId="5"/>
  </si>
  <si>
    <t>他</t>
    <rPh sb="0" eb="1">
      <t>ホカ</t>
    </rPh>
    <phoneticPr fontId="5"/>
  </si>
  <si>
    <t>収入計</t>
    <rPh sb="0" eb="2">
      <t>シュウニュウ</t>
    </rPh>
    <rPh sb="2" eb="3">
      <t>ケイ</t>
    </rPh>
    <phoneticPr fontId="5"/>
  </si>
  <si>
    <t>定期代</t>
    <rPh sb="0" eb="2">
      <t>テイキ</t>
    </rPh>
    <rPh sb="2" eb="3">
      <t>ダイ</t>
    </rPh>
    <phoneticPr fontId="5"/>
  </si>
  <si>
    <t>所得税還付</t>
    <rPh sb="0" eb="3">
      <t>ショトクゼイ</t>
    </rPh>
    <rPh sb="3" eb="5">
      <t>カンプ</t>
    </rPh>
    <phoneticPr fontId="5"/>
  </si>
  <si>
    <t>５．収支／残高</t>
    <rPh sb="2" eb="4">
      <t>シュウシ</t>
    </rPh>
    <rPh sb="5" eb="7">
      <t>ザンダカ</t>
    </rPh>
    <phoneticPr fontId="5"/>
  </si>
  <si>
    <t>収支合計</t>
    <rPh sb="0" eb="2">
      <t>シュウシ</t>
    </rPh>
    <rPh sb="2" eb="4">
      <t>ゴウケイ</t>
    </rPh>
    <phoneticPr fontId="5"/>
  </si>
  <si>
    <t>収支</t>
    <rPh sb="0" eb="2">
      <t>シュウシ</t>
    </rPh>
    <phoneticPr fontId="5"/>
  </si>
  <si>
    <t>残高</t>
    <rPh sb="0" eb="2">
      <t>ザンダカ</t>
    </rPh>
    <phoneticPr fontId="5"/>
  </si>
  <si>
    <t>-</t>
    <phoneticPr fontId="5"/>
  </si>
  <si>
    <t>６．口座残高</t>
    <rPh sb="2" eb="4">
      <t>コウザ</t>
    </rPh>
    <rPh sb="4" eb="6">
      <t>ザンダカ</t>
    </rPh>
    <phoneticPr fontId="5"/>
  </si>
  <si>
    <t>前年末</t>
    <rPh sb="0" eb="2">
      <t>ゼンネン</t>
    </rPh>
    <rPh sb="2" eb="3">
      <t>マツ</t>
    </rPh>
    <phoneticPr fontId="5"/>
  </si>
  <si>
    <t>XX銀行</t>
    <rPh sb="2" eb="4">
      <t>ギンコウ</t>
    </rPh>
    <phoneticPr fontId="5"/>
  </si>
  <si>
    <t>AA銀行</t>
    <rPh sb="2" eb="4">
      <t>ギンコウ</t>
    </rPh>
    <phoneticPr fontId="5"/>
  </si>
  <si>
    <t>ZZ銀行</t>
    <rPh sb="2" eb="4">
      <t>ギンコウ</t>
    </rPh>
    <phoneticPr fontId="5"/>
  </si>
  <si>
    <t>BB銀行</t>
    <rPh sb="2" eb="4">
      <t>ギンコウ</t>
    </rPh>
    <phoneticPr fontId="5"/>
  </si>
  <si>
    <t>記録と残高の差額（０になること→）</t>
    <rPh sb="0" eb="2">
      <t>キロク</t>
    </rPh>
    <rPh sb="3" eb="5">
      <t>ザンダカ</t>
    </rPh>
    <rPh sb="6" eb="8">
      <t>サガク</t>
    </rPh>
    <phoneticPr fontId="5"/>
  </si>
  <si>
    <t>[メモ]</t>
    <phoneticPr fontId="5"/>
  </si>
  <si>
    <t>例：自動車ローン残り2年、年50万円返済など</t>
    <rPh sb="0" eb="1">
      <t>レイ</t>
    </rPh>
    <rPh sb="2" eb="5">
      <t>ジドウシャ</t>
    </rPh>
    <rPh sb="8" eb="9">
      <t>ノコ</t>
    </rPh>
    <rPh sb="11" eb="12">
      <t>ネン</t>
    </rPh>
    <rPh sb="13" eb="14">
      <t>ネン</t>
    </rPh>
    <rPh sb="16" eb="18">
      <t>マンエン</t>
    </rPh>
    <rPh sb="18" eb="20">
      <t>ヘンサイ</t>
    </rPh>
    <phoneticPr fontId="1"/>
  </si>
  <si>
    <t>○年後○○○万円の車を購入、以後〇年ごとに〇〇〇万円の車を購入　</t>
    <rPh sb="1" eb="2">
      <t>ネン</t>
    </rPh>
    <rPh sb="2" eb="3">
      <t>ゴ</t>
    </rPh>
    <rPh sb="6" eb="8">
      <t>マンエン</t>
    </rPh>
    <rPh sb="9" eb="10">
      <t>クルマ</t>
    </rPh>
    <rPh sb="11" eb="13">
      <t>コウニュウ</t>
    </rPh>
    <rPh sb="14" eb="16">
      <t>イゴ</t>
    </rPh>
    <rPh sb="17" eb="18">
      <t>ネン</t>
    </rPh>
    <rPh sb="24" eb="26">
      <t>マンエン</t>
    </rPh>
    <rPh sb="27" eb="28">
      <t>クルマ</t>
    </rPh>
    <rPh sb="29" eb="31">
      <t>コウニュウ</t>
    </rPh>
    <phoneticPr fontId="1"/>
  </si>
  <si>
    <t>何歳までどれだけの収入見込みか</t>
    <rPh sb="0" eb="2">
      <t>ナンサイ</t>
    </rPh>
    <rPh sb="9" eb="11">
      <t>シュウニュウ</t>
    </rPh>
    <rPh sb="11" eb="13">
      <t>ミコ</t>
    </rPh>
    <phoneticPr fontId="1"/>
  </si>
  <si>
    <t>（例）55歳で〇割給与ダウン、60歳以降65歳まで〇〇〇万円　など</t>
    <rPh sb="1" eb="2">
      <t>レイ</t>
    </rPh>
    <rPh sb="5" eb="6">
      <t>サイ</t>
    </rPh>
    <rPh sb="8" eb="9">
      <t>ワ</t>
    </rPh>
    <rPh sb="9" eb="11">
      <t>キュウヨ</t>
    </rPh>
    <rPh sb="17" eb="18">
      <t>サイ</t>
    </rPh>
    <rPh sb="18" eb="20">
      <t>イコウ</t>
    </rPh>
    <rPh sb="22" eb="23">
      <t>サイ</t>
    </rPh>
    <rPh sb="28" eb="30">
      <t>マンエン</t>
    </rPh>
    <phoneticPr fontId="1"/>
  </si>
  <si>
    <t>借入</t>
    <rPh sb="0" eb="2">
      <t>カリイレ</t>
    </rPh>
    <phoneticPr fontId="1"/>
  </si>
  <si>
    <t>（例）長男小学校XX万円、習い事XX万円　長女幼稚園XX</t>
    <rPh sb="1" eb="2">
      <t>レイ</t>
    </rPh>
    <rPh sb="3" eb="5">
      <t>チョウナン</t>
    </rPh>
    <rPh sb="5" eb="8">
      <t>ショウガッコウ</t>
    </rPh>
    <rPh sb="10" eb="12">
      <t>マンエン</t>
    </rPh>
    <rPh sb="13" eb="14">
      <t>ナラ</t>
    </rPh>
    <rPh sb="15" eb="16">
      <t>ゴト</t>
    </rPh>
    <rPh sb="18" eb="20">
      <t>マンエン</t>
    </rPh>
    <rPh sb="21" eb="23">
      <t>チョウジョ</t>
    </rPh>
    <rPh sb="23" eb="26">
      <t>ヨウチエン</t>
    </rPh>
    <phoneticPr fontId="1"/>
  </si>
  <si>
    <t>※年収ではなく手取りベースで</t>
    <rPh sb="1" eb="3">
      <t>ネンシュウ</t>
    </rPh>
    <rPh sb="7" eb="9">
      <t>テド</t>
    </rPh>
    <phoneticPr fontId="1"/>
  </si>
  <si>
    <t>厚生年金（会社員等）の期間</t>
    <rPh sb="0" eb="2">
      <t>コウセイ</t>
    </rPh>
    <rPh sb="2" eb="4">
      <t>ネンキン</t>
    </rPh>
    <rPh sb="5" eb="8">
      <t>カイシャイン</t>
    </rPh>
    <rPh sb="8" eb="9">
      <t>ナド</t>
    </rPh>
    <rPh sb="11" eb="13">
      <t>キカン</t>
    </rPh>
    <phoneticPr fontId="1"/>
  </si>
  <si>
    <t>22歳～30歳まで　その後は夫の扶養　など</t>
    <rPh sb="2" eb="3">
      <t>サイ</t>
    </rPh>
    <rPh sb="6" eb="7">
      <t>サイ</t>
    </rPh>
    <rPh sb="12" eb="13">
      <t>ゴ</t>
    </rPh>
    <rPh sb="14" eb="15">
      <t>オット</t>
    </rPh>
    <rPh sb="16" eb="18">
      <t>フヨウ</t>
    </rPh>
    <phoneticPr fontId="1"/>
  </si>
  <si>
    <t>　＊ざっくりした計算になりますので予めご了承ください。</t>
    <rPh sb="8" eb="10">
      <t>ケイサン</t>
    </rPh>
    <rPh sb="17" eb="18">
      <t>アラカジ</t>
    </rPh>
    <rPh sb="20" eb="22">
      <t>リョウショウ</t>
    </rPh>
    <phoneticPr fontId="11"/>
  </si>
  <si>
    <t>←この色のセルに入力ください</t>
    <rPh sb="3" eb="4">
      <t>イロ</t>
    </rPh>
    <rPh sb="8" eb="10">
      <t>ニュウリョク</t>
    </rPh>
    <phoneticPr fontId="11"/>
  </si>
  <si>
    <t>給与所得控除</t>
  </si>
  <si>
    <t>本人収入</t>
    <rPh sb="0" eb="2">
      <t>ホンニン</t>
    </rPh>
    <rPh sb="2" eb="4">
      <t>シュウニュウ</t>
    </rPh>
    <phoneticPr fontId="11"/>
  </si>
  <si>
    <t>vlookup関数のための数値</t>
    <rPh sb="7" eb="9">
      <t>カンスウ</t>
    </rPh>
    <rPh sb="13" eb="15">
      <t>スウチ</t>
    </rPh>
    <phoneticPr fontId="11"/>
  </si>
  <si>
    <t>年収</t>
    <rPh sb="0" eb="2">
      <t>ネンシュウ</t>
    </rPh>
    <phoneticPr fontId="11"/>
  </si>
  <si>
    <t>万円</t>
    <rPh sb="0" eb="2">
      <t>マンエン</t>
    </rPh>
    <phoneticPr fontId="11"/>
  </si>
  <si>
    <t>①</t>
    <phoneticPr fontId="11"/>
  </si>
  <si>
    <t>税率</t>
    <rPh sb="0" eb="2">
      <t>ゼイリツ</t>
    </rPh>
    <phoneticPr fontId="11"/>
  </si>
  <si>
    <t>速算加減値</t>
    <rPh sb="0" eb="2">
      <t>ソクサン</t>
    </rPh>
    <rPh sb="2" eb="4">
      <t>カゲン</t>
    </rPh>
    <rPh sb="4" eb="5">
      <t>チ</t>
    </rPh>
    <phoneticPr fontId="11"/>
  </si>
  <si>
    <t>扶養配偶者</t>
    <rPh sb="0" eb="2">
      <t>フヨウ</t>
    </rPh>
    <rPh sb="2" eb="5">
      <t>ハイグウシャ</t>
    </rPh>
    <phoneticPr fontId="11"/>
  </si>
  <si>
    <t>配偶者の年収</t>
    <rPh sb="0" eb="3">
      <t>ハイグウシャ</t>
    </rPh>
    <rPh sb="4" eb="6">
      <t>ネンシュウ</t>
    </rPh>
    <phoneticPr fontId="11"/>
  </si>
  <si>
    <t>16歳以上の子供等(扶養）</t>
    <rPh sb="2" eb="3">
      <t>サイ</t>
    </rPh>
    <rPh sb="3" eb="5">
      <t>イジョウ</t>
    </rPh>
    <rPh sb="6" eb="8">
      <t>コドモ</t>
    </rPh>
    <rPh sb="8" eb="9">
      <t>ナド</t>
    </rPh>
    <rPh sb="10" eb="12">
      <t>フヨウ</t>
    </rPh>
    <phoneticPr fontId="11"/>
  </si>
  <si>
    <t>人</t>
    <rPh sb="0" eb="1">
      <t>ニン</t>
    </rPh>
    <phoneticPr fontId="11"/>
  </si>
  <si>
    <t>19-23歳の子供(扶養）</t>
    <rPh sb="5" eb="6">
      <t>サイ</t>
    </rPh>
    <rPh sb="7" eb="9">
      <t>コドモ</t>
    </rPh>
    <rPh sb="10" eb="12">
      <t>フヨウ</t>
    </rPh>
    <phoneticPr fontId="11"/>
  </si>
  <si>
    <t>70歳以上・非同居(扶養)</t>
    <rPh sb="2" eb="3">
      <t>サイ</t>
    </rPh>
    <rPh sb="3" eb="5">
      <t>イジョウ</t>
    </rPh>
    <rPh sb="6" eb="7">
      <t>ヒ</t>
    </rPh>
    <rPh sb="7" eb="9">
      <t>ドウキョ</t>
    </rPh>
    <rPh sb="10" eb="12">
      <t>フヨウ</t>
    </rPh>
    <phoneticPr fontId="11"/>
  </si>
  <si>
    <t>配偶者控除額</t>
    <rPh sb="0" eb="3">
      <t>ハイグウシャ</t>
    </rPh>
    <rPh sb="3" eb="5">
      <t>コウジョ</t>
    </rPh>
    <rPh sb="5" eb="6">
      <t>ガク</t>
    </rPh>
    <phoneticPr fontId="11"/>
  </si>
  <si>
    <t>70歳以上・同居(扶養)</t>
    <rPh sb="2" eb="3">
      <t>サイ</t>
    </rPh>
    <rPh sb="3" eb="5">
      <t>イジョウ</t>
    </rPh>
    <rPh sb="6" eb="8">
      <t>ドウキョ</t>
    </rPh>
    <rPh sb="9" eb="11">
      <t>フヨウ</t>
    </rPh>
    <phoneticPr fontId="11"/>
  </si>
  <si>
    <t>配偶者収入</t>
    <rPh sb="0" eb="3">
      <t>ハイグウシャ</t>
    </rPh>
    <rPh sb="3" eb="5">
      <t>シュウニュウ</t>
    </rPh>
    <phoneticPr fontId="11"/>
  </si>
  <si>
    <t>給与所得控除</t>
    <rPh sb="0" eb="2">
      <t>キュウヨ</t>
    </rPh>
    <rPh sb="2" eb="4">
      <t>ショトク</t>
    </rPh>
    <rPh sb="4" eb="6">
      <t>コウジョ</t>
    </rPh>
    <phoneticPr fontId="11"/>
  </si>
  <si>
    <t>社会保険料控除(15%)</t>
    <rPh sb="0" eb="2">
      <t>シャカイ</t>
    </rPh>
    <rPh sb="2" eb="5">
      <t>ホケンリョウ</t>
    </rPh>
    <rPh sb="5" eb="7">
      <t>コウジョ</t>
    </rPh>
    <phoneticPr fontId="11"/>
  </si>
  <si>
    <t>②</t>
    <phoneticPr fontId="11"/>
  </si>
  <si>
    <t>基礎控除</t>
    <rPh sb="0" eb="2">
      <t>キソ</t>
    </rPh>
    <rPh sb="2" eb="4">
      <t>コウジョ</t>
    </rPh>
    <phoneticPr fontId="11"/>
  </si>
  <si>
    <t>所得税速算表</t>
  </si>
  <si>
    <t>配偶者控除</t>
    <rPh sb="0" eb="3">
      <t>ハイグウシャ</t>
    </rPh>
    <rPh sb="3" eb="5">
      <t>コウジョ</t>
    </rPh>
    <phoneticPr fontId="11"/>
  </si>
  <si>
    <t>課税所得</t>
    <rPh sb="0" eb="2">
      <t>カゼイ</t>
    </rPh>
    <rPh sb="2" eb="4">
      <t>ショトク</t>
    </rPh>
    <phoneticPr fontId="11"/>
  </si>
  <si>
    <t>他扶養控除</t>
    <rPh sb="0" eb="1">
      <t>ホカ</t>
    </rPh>
    <rPh sb="1" eb="3">
      <t>フヨウ</t>
    </rPh>
    <rPh sb="3" eb="5">
      <t>コウジョ</t>
    </rPh>
    <phoneticPr fontId="11"/>
  </si>
  <si>
    <t>生命保険料控除</t>
    <rPh sb="0" eb="2">
      <t>セイメイ</t>
    </rPh>
    <rPh sb="2" eb="5">
      <t>ｐ</t>
    </rPh>
    <rPh sb="5" eb="7">
      <t>コウジョ</t>
    </rPh>
    <phoneticPr fontId="11"/>
  </si>
  <si>
    <t>ideco控除</t>
    <rPh sb="5" eb="7">
      <t>コウジョ</t>
    </rPh>
    <phoneticPr fontId="11"/>
  </si>
  <si>
    <t>その他控除</t>
    <rPh sb="2" eb="3">
      <t>タ</t>
    </rPh>
    <rPh sb="3" eb="5">
      <t>コウジョ</t>
    </rPh>
    <phoneticPr fontId="11"/>
  </si>
  <si>
    <t>控除額計</t>
    <rPh sb="0" eb="2">
      <t>コウジョ</t>
    </rPh>
    <rPh sb="2" eb="3">
      <t>ガク</t>
    </rPh>
    <rPh sb="3" eb="4">
      <t>ケイ</t>
    </rPh>
    <phoneticPr fontId="11"/>
  </si>
  <si>
    <t>③</t>
    <phoneticPr fontId="11"/>
  </si>
  <si>
    <t>前年ふるさと納税額</t>
    <rPh sb="0" eb="2">
      <t>ゼンネン</t>
    </rPh>
    <rPh sb="6" eb="8">
      <t>ノウゼイ</t>
    </rPh>
    <rPh sb="8" eb="9">
      <t>ガク</t>
    </rPh>
    <phoneticPr fontId="11"/>
  </si>
  <si>
    <t>万円</t>
    <rPh sb="0" eb="2">
      <t>ｍ</t>
    </rPh>
    <phoneticPr fontId="11"/>
  </si>
  <si>
    <t>①－③</t>
    <phoneticPr fontId="11"/>
  </si>
  <si>
    <t>所得税</t>
    <rPh sb="0" eb="3">
      <t>ショトクゼイ</t>
    </rPh>
    <phoneticPr fontId="11"/>
  </si>
  <si>
    <t>住民税</t>
    <rPh sb="0" eb="3">
      <t>ジュウミンゼイ</t>
    </rPh>
    <phoneticPr fontId="11"/>
  </si>
  <si>
    <t>税合計</t>
    <rPh sb="0" eb="1">
      <t>ゼイ</t>
    </rPh>
    <rPh sb="1" eb="3">
      <t>ゴウケイ</t>
    </rPh>
    <phoneticPr fontId="11"/>
  </si>
  <si>
    <t>④</t>
    <phoneticPr fontId="11"/>
  </si>
  <si>
    <t>控除額</t>
    <rPh sb="0" eb="2">
      <t>コウジョ</t>
    </rPh>
    <rPh sb="2" eb="3">
      <t>ガク</t>
    </rPh>
    <phoneticPr fontId="11"/>
  </si>
  <si>
    <t>税/年収比</t>
    <rPh sb="0" eb="1">
      <t>ゼイ</t>
    </rPh>
    <rPh sb="2" eb="4">
      <t>ネンシュウ</t>
    </rPh>
    <rPh sb="4" eb="5">
      <t>ヒ</t>
    </rPh>
    <phoneticPr fontId="11"/>
  </si>
  <si>
    <t>％</t>
    <phoneticPr fontId="11"/>
  </si>
  <si>
    <t>手取り額</t>
    <rPh sb="0" eb="2">
      <t>テド</t>
    </rPh>
    <rPh sb="3" eb="4">
      <t>ガク</t>
    </rPh>
    <phoneticPr fontId="11"/>
  </si>
  <si>
    <t>①－②－④</t>
    <phoneticPr fontId="11"/>
  </si>
  <si>
    <t>手取り額/年収比</t>
    <rPh sb="0" eb="2">
      <t>テド</t>
    </rPh>
    <rPh sb="3" eb="4">
      <t>ガク</t>
    </rPh>
    <rPh sb="5" eb="7">
      <t>ネンシュウ</t>
    </rPh>
    <rPh sb="7" eb="8">
      <t>ヒ</t>
    </rPh>
    <phoneticPr fontId="11"/>
  </si>
  <si>
    <t>※会社員で概ね年収150万円以上（社会保険加入者）の方向け。</t>
    <rPh sb="1" eb="4">
      <t>カイシャイン</t>
    </rPh>
    <rPh sb="5" eb="6">
      <t>オオム</t>
    </rPh>
    <rPh sb="7" eb="9">
      <t>ネンシュウ</t>
    </rPh>
    <rPh sb="12" eb="14">
      <t>ｍ</t>
    </rPh>
    <rPh sb="14" eb="16">
      <t>イジョウ</t>
    </rPh>
    <rPh sb="17" eb="19">
      <t>シャカイ</t>
    </rPh>
    <rPh sb="19" eb="21">
      <t>ホケン</t>
    </rPh>
    <rPh sb="21" eb="24">
      <t>カニュウシャ</t>
    </rPh>
    <rPh sb="26" eb="27">
      <t>カタ</t>
    </rPh>
    <rPh sb="27" eb="28">
      <t>ム</t>
    </rPh>
    <phoneticPr fontId="11"/>
  </si>
  <si>
    <t>※生命保険料控除額はCASEによって異なるためデフォルトでは5万円。</t>
    <rPh sb="1" eb="3">
      <t>セイメイ</t>
    </rPh>
    <rPh sb="3" eb="5">
      <t>ホケン</t>
    </rPh>
    <rPh sb="5" eb="6">
      <t>リョウ</t>
    </rPh>
    <rPh sb="6" eb="8">
      <t>コウジョ</t>
    </rPh>
    <rPh sb="8" eb="9">
      <t>ガク</t>
    </rPh>
    <rPh sb="18" eb="19">
      <t>コト</t>
    </rPh>
    <rPh sb="31" eb="33">
      <t>ｍ</t>
    </rPh>
    <phoneticPr fontId="11"/>
  </si>
  <si>
    <t>※住民税と所得税控除額が異なる分、住民税額に＋1万円して計算。</t>
    <rPh sb="1" eb="4">
      <t>ジュウミンゼイ</t>
    </rPh>
    <rPh sb="5" eb="8">
      <t>ショトクゼイ</t>
    </rPh>
    <rPh sb="8" eb="10">
      <t>コウジョ</t>
    </rPh>
    <rPh sb="10" eb="11">
      <t>ガク</t>
    </rPh>
    <rPh sb="12" eb="13">
      <t>コト</t>
    </rPh>
    <rPh sb="15" eb="16">
      <t>ブン</t>
    </rPh>
    <rPh sb="17" eb="20">
      <t>ジュウミンゼイ</t>
    </rPh>
    <rPh sb="20" eb="21">
      <t>ガク</t>
    </rPh>
    <rPh sb="24" eb="26">
      <t>ｍ</t>
    </rPh>
    <rPh sb="28" eb="30">
      <t>ケイサン</t>
    </rPh>
    <phoneticPr fontId="11"/>
  </si>
  <si>
    <t>※住宅ローン控除は考慮せず。</t>
    <rPh sb="1" eb="3">
      <t>ジュウタク</t>
    </rPh>
    <rPh sb="6" eb="8">
      <t>コウジョ</t>
    </rPh>
    <rPh sb="9" eb="11">
      <t>コウリョ</t>
    </rPh>
    <phoneticPr fontId="11"/>
  </si>
  <si>
    <t>定期代</t>
    <rPh sb="0" eb="2">
      <t>テイキ</t>
    </rPh>
    <rPh sb="2" eb="3">
      <t>ダイ</t>
    </rPh>
    <phoneticPr fontId="4"/>
  </si>
  <si>
    <t>学費</t>
    <rPh sb="0" eb="2">
      <t>ガクヒ</t>
    </rPh>
    <phoneticPr fontId="5"/>
  </si>
  <si>
    <t>年収から手取り額を簡易計算（会社員向け）2020.4～</t>
    <rPh sb="0" eb="2">
      <t>ネンシュウ</t>
    </rPh>
    <rPh sb="4" eb="6">
      <t>テド</t>
    </rPh>
    <rPh sb="7" eb="8">
      <t>ガク</t>
    </rPh>
    <rPh sb="9" eb="11">
      <t>カンイ</t>
    </rPh>
    <rPh sb="11" eb="13">
      <t>ケイサン</t>
    </rPh>
    <rPh sb="14" eb="17">
      <t>カイシャイン</t>
    </rPh>
    <rPh sb="17" eb="18">
      <t>ム</t>
    </rPh>
    <phoneticPr fontId="11"/>
  </si>
  <si>
    <t>※匿名でＯＫ</t>
    <rPh sb="1" eb="3">
      <t>トクメイ</t>
    </rPh>
    <phoneticPr fontId="1"/>
  </si>
  <si>
    <t>○○年後、○○○○万円の住宅購入（マンション／戸建て）</t>
    <rPh sb="2" eb="3">
      <t>ネン</t>
    </rPh>
    <rPh sb="3" eb="4">
      <t>ゴ</t>
    </rPh>
    <rPh sb="9" eb="11">
      <t>マンエン</t>
    </rPh>
    <rPh sb="12" eb="14">
      <t>ジュウタク</t>
    </rPh>
    <rPh sb="14" eb="16">
      <t>コウニュウ</t>
    </rPh>
    <rPh sb="23" eb="25">
      <t>コダ</t>
    </rPh>
    <phoneticPr fontId="1"/>
  </si>
  <si>
    <t>賃貸／持家（マンション／戸建て）</t>
    <rPh sb="0" eb="2">
      <t>チンタイ</t>
    </rPh>
    <rPh sb="3" eb="5">
      <t>モチイエ</t>
    </rPh>
    <rPh sb="12" eb="14">
      <t>コダ</t>
    </rPh>
    <phoneticPr fontId="1"/>
  </si>
  <si>
    <t>なし</t>
  </si>
  <si>
    <t>例：住宅ローン20XX年開始（マンション／戸建て）、残金3000万、残期間30年、変動金利0.7％、返済額〇〇〇万円／年間</t>
    <rPh sb="0" eb="1">
      <t>レイ</t>
    </rPh>
    <rPh sb="2" eb="4">
      <t>ジュウタク</t>
    </rPh>
    <rPh sb="11" eb="12">
      <t>ネン</t>
    </rPh>
    <rPh sb="12" eb="14">
      <t>カイシ</t>
    </rPh>
    <rPh sb="21" eb="23">
      <t>コダ</t>
    </rPh>
    <rPh sb="26" eb="28">
      <t>ザンキン</t>
    </rPh>
    <rPh sb="32" eb="33">
      <t>マン</t>
    </rPh>
    <rPh sb="34" eb="35">
      <t>ザン</t>
    </rPh>
    <rPh sb="35" eb="37">
      <t>キカン</t>
    </rPh>
    <rPh sb="39" eb="40">
      <t>ネン</t>
    </rPh>
    <rPh sb="41" eb="43">
      <t>ヘンドウ</t>
    </rPh>
    <rPh sb="43" eb="45">
      <t>キンリ</t>
    </rPh>
    <rPh sb="50" eb="52">
      <t>ヘンサイ</t>
    </rPh>
    <rPh sb="52" eb="53">
      <t>ガク</t>
    </rPh>
    <rPh sb="56" eb="58">
      <t>マンエン</t>
    </rPh>
    <rPh sb="59" eb="60">
      <t>ネン</t>
    </rPh>
    <rPh sb="60" eb="61">
      <t>カン</t>
    </rPh>
    <phoneticPr fontId="1"/>
  </si>
  <si>
    <t>参考：年間収支</t>
    <rPh sb="0" eb="2">
      <t>サンコウ</t>
    </rPh>
    <rPh sb="3" eb="5">
      <t>ネンカン</t>
    </rPh>
    <rPh sb="5" eb="7">
      <t>シュウシ</t>
    </rPh>
    <phoneticPr fontId="1"/>
  </si>
  <si>
    <t>例：保育園</t>
    <rPh sb="0" eb="1">
      <t>レイ</t>
    </rPh>
    <rPh sb="2" eb="5">
      <t>ホイクエン</t>
    </rPh>
    <phoneticPr fontId="1"/>
  </si>
  <si>
    <t>子</t>
    <rPh sb="0" eb="1">
      <t>コ</t>
    </rPh>
    <phoneticPr fontId="1"/>
  </si>
  <si>
    <t>例：小学校</t>
    <rPh sb="0" eb="1">
      <t>レイ</t>
    </rPh>
    <rPh sb="2" eb="5">
      <t>ショウガッコウ</t>
    </rPh>
    <phoneticPr fontId="1"/>
  </si>
  <si>
    <t>22歳～65歳までの予定　など</t>
    <rPh sb="2" eb="3">
      <t>サイ</t>
    </rPh>
    <rPh sb="6" eb="7">
      <t>サイ</t>
    </rPh>
    <rPh sb="10" eb="12">
      <t>ヨテイ</t>
    </rPh>
    <phoneticPr fontId="1"/>
  </si>
  <si>
    <t>中学までは公立、高校は私立、大学は私立（文系4年・自宅通学）　など</t>
    <rPh sb="0" eb="2">
      <t>チュウガク</t>
    </rPh>
    <rPh sb="5" eb="7">
      <t>コウリツ</t>
    </rPh>
    <rPh sb="8" eb="10">
      <t>コウコウ</t>
    </rPh>
    <rPh sb="11" eb="13">
      <t>シリツ</t>
    </rPh>
    <rPh sb="14" eb="16">
      <t>ダイガク</t>
    </rPh>
    <rPh sb="17" eb="19">
      <t>シリツ</t>
    </rPh>
    <rPh sb="20" eb="22">
      <t>ブンケイ</t>
    </rPh>
    <rPh sb="23" eb="24">
      <t>ネン</t>
    </rPh>
    <rPh sb="25" eb="27">
      <t>ジタク</t>
    </rPh>
    <rPh sb="27" eb="29">
      <t>ツウガク</t>
    </rPh>
    <phoneticPr fontId="1"/>
  </si>
  <si>
    <t>（例）子供の教育費が確保できれば、住宅費は○○○万円抑えても構わない。
（例）将来の収支が厳しい場合、妻〇〇歳から正社員で手取り〇〇〇万円
など</t>
    <rPh sb="1" eb="2">
      <t>レイ</t>
    </rPh>
    <rPh sb="3" eb="5">
      <t>コドモ</t>
    </rPh>
    <rPh sb="6" eb="9">
      <t>キョウイクヒ</t>
    </rPh>
    <rPh sb="10" eb="12">
      <t>カクホ</t>
    </rPh>
    <rPh sb="17" eb="20">
      <t>ジュウタクヒ</t>
    </rPh>
    <rPh sb="24" eb="26">
      <t>マンエン</t>
    </rPh>
    <rPh sb="26" eb="27">
      <t>オサ</t>
    </rPh>
    <rPh sb="30" eb="31">
      <t>カマ</t>
    </rPh>
    <rPh sb="37" eb="38">
      <t>レイ</t>
    </rPh>
    <rPh sb="39" eb="41">
      <t>ショウライ</t>
    </rPh>
    <rPh sb="42" eb="44">
      <t>シュウシ</t>
    </rPh>
    <rPh sb="45" eb="46">
      <t>キビ</t>
    </rPh>
    <rPh sb="48" eb="50">
      <t>バアイ</t>
    </rPh>
    <rPh sb="51" eb="52">
      <t>ツマ</t>
    </rPh>
    <rPh sb="54" eb="55">
      <t>サイ</t>
    </rPh>
    <rPh sb="57" eb="60">
      <t>セイシャイン</t>
    </rPh>
    <rPh sb="61" eb="63">
      <t>テド</t>
    </rPh>
    <rPh sb="67" eb="69">
      <t>m</t>
    </rPh>
    <phoneticPr fontId="1"/>
  </si>
  <si>
    <t>妻</t>
    <rPh sb="0" eb="1">
      <t>ツマ</t>
    </rPh>
    <phoneticPr fontId="4"/>
  </si>
  <si>
    <t>夫</t>
    <rPh sb="0" eb="1">
      <t>オット</t>
    </rPh>
    <phoneticPr fontId="4"/>
  </si>
  <si>
    <t>終身保険</t>
    <rPh sb="0" eb="2">
      <t>シュウシン</t>
    </rPh>
    <rPh sb="2" eb="4">
      <t>ホケン</t>
    </rPh>
    <phoneticPr fontId="4"/>
  </si>
  <si>
    <t>〇〇生命</t>
    <rPh sb="2" eb="4">
      <t>セイメイ</t>
    </rPh>
    <phoneticPr fontId="4"/>
  </si>
  <si>
    <t>自2010.1.1
至2040.1.1</t>
    <rPh sb="0" eb="1">
      <t>ジ</t>
    </rPh>
    <rPh sb="10" eb="11">
      <t>イタ</t>
    </rPh>
    <phoneticPr fontId="4"/>
  </si>
  <si>
    <t>1000万円</t>
    <rPh sb="4" eb="6">
      <t>m</t>
    </rPh>
    <phoneticPr fontId="4"/>
  </si>
  <si>
    <t>60歳まで</t>
    <rPh sb="2" eb="3">
      <t>サイ</t>
    </rPh>
    <phoneticPr fontId="4"/>
  </si>
  <si>
    <t>自2010.1.1
至2040.12.31</t>
    <rPh sb="0" eb="1">
      <t>ジ</t>
    </rPh>
    <rPh sb="10" eb="11">
      <t>イタ</t>
    </rPh>
    <phoneticPr fontId="5"/>
  </si>
  <si>
    <t>300万円</t>
    <rPh sb="3" eb="5">
      <t>m</t>
    </rPh>
    <phoneticPr fontId="4"/>
  </si>
  <si>
    <t>60歳時200万円</t>
    <rPh sb="2" eb="4">
      <t>サイジ</t>
    </rPh>
    <rPh sb="7" eb="9">
      <t>m</t>
    </rPh>
    <phoneticPr fontId="4"/>
  </si>
  <si>
    <t>満期・解約払戻金の予定</t>
    <rPh sb="0" eb="2">
      <t>マンキ</t>
    </rPh>
    <rPh sb="3" eb="5">
      <t>カイヤク</t>
    </rPh>
    <rPh sb="5" eb="8">
      <t>ハライモドシキン</t>
    </rPh>
    <rPh sb="9" eb="11">
      <t>ヨテイ</t>
    </rPh>
    <phoneticPr fontId="4"/>
  </si>
  <si>
    <t>60歳時600万円</t>
    <rPh sb="2" eb="4">
      <t>サイジ</t>
    </rPh>
    <rPh sb="7" eb="9">
      <t>m</t>
    </rPh>
    <phoneticPr fontId="4"/>
  </si>
  <si>
    <t>（単位：万円/年間）</t>
    <rPh sb="1" eb="3">
      <t>タンイ</t>
    </rPh>
    <rPh sb="4" eb="6">
      <t>マンエン</t>
    </rPh>
    <rPh sb="7" eb="9">
      <t>ネンカン</t>
    </rPh>
    <phoneticPr fontId="1"/>
  </si>
  <si>
    <t>積立投資</t>
    <rPh sb="0" eb="2">
      <t>ツミタテ</t>
    </rPh>
    <rPh sb="2" eb="4">
      <t>トウシ</t>
    </rPh>
    <phoneticPr fontId="4"/>
  </si>
  <si>
    <t>NISA</t>
    <phoneticPr fontId="4"/>
  </si>
  <si>
    <t>NISA</t>
    <phoneticPr fontId="5"/>
  </si>
  <si>
    <t>金融資産名</t>
    <rPh sb="0" eb="4">
      <t>キンユウシサン</t>
    </rPh>
    <rPh sb="4" eb="5">
      <t>メイ</t>
    </rPh>
    <phoneticPr fontId="1"/>
  </si>
  <si>
    <t>前年末残高</t>
    <rPh sb="0" eb="2">
      <t>ゼンネン</t>
    </rPh>
    <rPh sb="2" eb="3">
      <t>マツ</t>
    </rPh>
    <rPh sb="3" eb="5">
      <t>ザンダカ</t>
    </rPh>
    <phoneticPr fontId="1"/>
  </si>
  <si>
    <t>年間積立額</t>
    <rPh sb="0" eb="2">
      <t>ネンカン</t>
    </rPh>
    <rPh sb="2" eb="4">
      <t>ツミタテ</t>
    </rPh>
    <rPh sb="4" eb="5">
      <t>ガク</t>
    </rPh>
    <phoneticPr fontId="1"/>
  </si>
  <si>
    <t>備考</t>
    <rPh sb="0" eb="2">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</si>
</sst>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万&quot;&quot;円&quot;"/>
    <numFmt numFmtId="177" formatCode="###&quot;万&quot;&quot;円&quot;"/>
    <numFmt numFmtId="178" formatCode="###,###&quot;円&quot;"/>
    <numFmt numFmtId="179" formatCode="#,##0_ "/>
    <numFmt numFmtId="180" formatCode="#,##0_);[Red]\(#,##0\)"/>
    <numFmt numFmtId="181" formatCode="0&quot;～&quot;"/>
    <numFmt numFmtId="182" formatCode="#&quot;～&quot;"/>
    <numFmt numFmtId="183" formatCode="0.0"/>
    <numFmt numFmtId="184" formatCode="#,##0&quot;万&quot;&quot;円&quot;"/>
    <numFmt numFmtId="185" formatCode="##0&quot;万&quot;&quot;円&quot;"/>
    <numFmt numFmtId="186" formatCode="#0&quot;万&quot;&quot;円&quot;"/>
    <numFmt numFmtId="187" formatCode="#,###&quot;万&quot;&quot;円&quot;"/>
  </numFmts>
  <fonts count="32">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HGｺﾞｼｯｸM"/>
      <family val="3"/>
      <charset val="128"/>
    </font>
    <font>
      <sz val="6"/>
      <name val="ＭＳ Ｐゴシック"/>
      <family val="3"/>
      <charset val="128"/>
    </font>
    <font>
      <sz val="6"/>
      <name val="ＭＳ Ｐゴシック"/>
      <family val="3"/>
      <charset val="128"/>
    </font>
    <font>
      <b/>
      <i/>
      <sz val="10"/>
      <name val="HGｺﾞｼｯｸM"/>
      <family val="3"/>
      <charset val="128"/>
    </font>
    <font>
      <sz val="8"/>
      <name val="HGｺﾞｼｯｸM"/>
      <family val="3"/>
      <charset val="128"/>
    </font>
    <font>
      <sz val="9"/>
      <color indexed="81"/>
      <name val="MS P ゴシック"/>
      <family val="3"/>
      <charset val="128"/>
    </font>
    <font>
      <sz val="9"/>
      <color indexed="81"/>
      <name val="ＭＳ Ｐゴシック"/>
      <family val="3"/>
      <charset val="128"/>
    </font>
    <font>
      <sz val="6"/>
      <name val="ＭＳ Ｐゴシック"/>
      <family val="3"/>
      <charset val="128"/>
    </font>
    <font>
      <sz val="6"/>
      <name val="ＭＳ Ｐゴシック"/>
      <family val="3"/>
      <charset val="128"/>
    </font>
    <font>
      <sz val="8"/>
      <name val="Meiryo UI"/>
      <family val="3"/>
      <charset val="128"/>
    </font>
    <font>
      <sz val="11"/>
      <color theme="1"/>
      <name val="ＭＳ Ｐゴシック"/>
      <family val="3"/>
      <charset val="128"/>
      <scheme val="minor"/>
    </font>
    <font>
      <sz val="11"/>
      <color theme="1"/>
      <name val="HGｺﾞｼｯｸM"/>
      <family val="3"/>
      <charset val="128"/>
    </font>
    <font>
      <sz val="8"/>
      <color theme="1"/>
      <name val="HGｺﾞｼｯｸM"/>
      <family val="3"/>
      <charset val="128"/>
    </font>
    <font>
      <sz val="8"/>
      <color theme="1"/>
      <name val="ＭＳ Ｐゴシック"/>
      <family val="3"/>
      <charset val="128"/>
      <scheme val="minor"/>
    </font>
    <font>
      <b/>
      <i/>
      <sz val="10"/>
      <color theme="1"/>
      <name val="HGｺﾞｼｯｸM"/>
      <family val="3"/>
      <charset val="128"/>
    </font>
    <font>
      <b/>
      <i/>
      <sz val="10"/>
      <color theme="3"/>
      <name val="HGｺﾞｼｯｸM"/>
      <family val="3"/>
      <charset val="128"/>
    </font>
    <font>
      <b/>
      <sz val="8"/>
      <color theme="4"/>
      <name val="HGｺﾞｼｯｸM"/>
      <family val="3"/>
      <charset val="128"/>
    </font>
    <font>
      <sz val="8"/>
      <color theme="3"/>
      <name val="HGｺﾞｼｯｸM"/>
      <family val="3"/>
      <charset val="128"/>
    </font>
    <font>
      <b/>
      <sz val="8"/>
      <color theme="3"/>
      <name val="HGｺﾞｼｯｸM"/>
      <family val="3"/>
      <charset val="128"/>
    </font>
    <font>
      <sz val="8"/>
      <color theme="4"/>
      <name val="HGｺﾞｼｯｸM"/>
      <family val="3"/>
      <charset val="128"/>
    </font>
    <font>
      <sz val="8"/>
      <color theme="1"/>
      <name val="Meiryo UI"/>
      <family val="3"/>
      <charset val="128"/>
    </font>
    <font>
      <b/>
      <sz val="10"/>
      <color theme="1"/>
      <name val="Meiryo UI"/>
      <family val="3"/>
      <charset val="128"/>
    </font>
    <font>
      <sz val="8"/>
      <color rgb="FF191919"/>
      <name val="Meiryo UI"/>
      <family val="3"/>
      <charset val="128"/>
    </font>
    <font>
      <b/>
      <sz val="8"/>
      <color theme="1"/>
      <name val="Meiryo UI"/>
      <family val="3"/>
      <charset val="128"/>
    </font>
    <font>
      <sz val="11"/>
      <color rgb="FFFF0000"/>
      <name val="HGｺﾞｼｯｸM"/>
      <family val="3"/>
      <charset val="128"/>
    </font>
    <font>
      <i/>
      <sz val="11"/>
      <color theme="1"/>
      <name val="HGｺﾞｼｯｸM"/>
      <family val="3"/>
      <charset val="128"/>
    </font>
    <font>
      <sz val="9"/>
      <color theme="1"/>
      <name val="Meiryo UI"/>
      <family val="3"/>
      <charset val="128"/>
    </font>
    <font>
      <b/>
      <i/>
      <sz val="12"/>
      <color theme="1"/>
      <name val="Meiryo UI"/>
      <family val="3"/>
      <charset val="128"/>
    </font>
    <font>
      <b/>
      <i/>
      <u val="double"/>
      <sz val="9"/>
      <color theme="1"/>
      <name val="Meiryo UI"/>
      <family val="3"/>
      <charset val="128"/>
    </font>
  </fonts>
  <fills count="13">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5"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alignment vertical="center"/>
    </xf>
    <xf numFmtId="9"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2" fillId="0" borderId="0">
      <alignment vertical="center"/>
    </xf>
  </cellStyleXfs>
  <cellXfs count="266">
    <xf numFmtId="0" fontId="0" fillId="0" borderId="0" xfId="0">
      <alignment vertical="center"/>
    </xf>
    <xf numFmtId="0" fontId="14" fillId="0" borderId="0" xfId="0" applyFont="1">
      <alignment vertical="center"/>
    </xf>
    <xf numFmtId="0" fontId="14" fillId="2" borderId="1" xfId="0" applyFont="1" applyFill="1" applyBorder="1">
      <alignment vertical="center"/>
    </xf>
    <xf numFmtId="0" fontId="14" fillId="0" borderId="0" xfId="0" applyFont="1" applyAlignment="1">
      <alignment horizontal="right" vertical="center"/>
    </xf>
    <xf numFmtId="0" fontId="15" fillId="4" borderId="0" xfId="0" applyFont="1" applyFill="1">
      <alignment vertical="center"/>
    </xf>
    <xf numFmtId="0" fontId="15" fillId="0" borderId="0" xfId="0" applyFont="1">
      <alignment vertical="center"/>
    </xf>
    <xf numFmtId="0" fontId="6" fillId="4" borderId="0" xfId="0" applyFont="1" applyFill="1" applyAlignment="1">
      <alignment horizontal="left" vertical="center"/>
    </xf>
    <xf numFmtId="0" fontId="0" fillId="4" borderId="0" xfId="0" applyFill="1">
      <alignment vertical="center"/>
    </xf>
    <xf numFmtId="0" fontId="16" fillId="4" borderId="0" xfId="0" applyFont="1" applyFill="1">
      <alignment vertical="center"/>
    </xf>
    <xf numFmtId="0" fontId="15" fillId="4" borderId="0" xfId="0" applyFont="1" applyFill="1" applyAlignment="1">
      <alignment horizontal="center" vertical="center"/>
    </xf>
    <xf numFmtId="0" fontId="15" fillId="0" borderId="14" xfId="0" applyFont="1" applyBorder="1" applyAlignment="1" applyProtection="1">
      <alignment horizontal="center" vertical="center"/>
      <protection locked="0"/>
    </xf>
    <xf numFmtId="0" fontId="15" fillId="0" borderId="14" xfId="0" applyFont="1" applyBorder="1" applyProtection="1">
      <alignment vertical="center"/>
      <protection locked="0"/>
    </xf>
    <xf numFmtId="38" fontId="15" fillId="0" borderId="14" xfId="2" applyFont="1" applyFill="1" applyBorder="1" applyAlignment="1" applyProtection="1">
      <alignment vertical="center" shrinkToFit="1"/>
      <protection locked="0"/>
    </xf>
    <xf numFmtId="38" fontId="7" fillId="5" borderId="14" xfId="2" applyFont="1" applyFill="1" applyBorder="1" applyAlignment="1">
      <alignment vertical="center" shrinkToFit="1"/>
    </xf>
    <xf numFmtId="0" fontId="15" fillId="4" borderId="15" xfId="0" applyFont="1" applyFill="1" applyBorder="1" applyAlignment="1" applyProtection="1">
      <alignment horizontal="center" vertical="center"/>
      <protection locked="0"/>
    </xf>
    <xf numFmtId="0" fontId="15" fillId="4" borderId="15" xfId="0" applyFont="1" applyFill="1" applyBorder="1" applyProtection="1">
      <alignment vertical="center"/>
      <protection locked="0"/>
    </xf>
    <xf numFmtId="38" fontId="15" fillId="4" borderId="15" xfId="2" applyFont="1" applyFill="1" applyBorder="1" applyAlignment="1" applyProtection="1">
      <alignment vertical="center" shrinkToFit="1"/>
      <protection locked="0"/>
    </xf>
    <xf numFmtId="38" fontId="7" fillId="5" borderId="15" xfId="2" applyFont="1" applyFill="1" applyBorder="1" applyAlignment="1">
      <alignment vertical="center" shrinkToFit="1"/>
    </xf>
    <xf numFmtId="0" fontId="15" fillId="0" borderId="15" xfId="0" applyFont="1" applyBorder="1" applyAlignment="1" applyProtection="1">
      <alignment horizontal="center" vertical="center"/>
      <protection locked="0"/>
    </xf>
    <xf numFmtId="0" fontId="15" fillId="0" borderId="15" xfId="0" applyFont="1" applyBorder="1" applyProtection="1">
      <alignment vertical="center"/>
      <protection locked="0"/>
    </xf>
    <xf numFmtId="38" fontId="15" fillId="0" borderId="15" xfId="2" applyFont="1" applyFill="1" applyBorder="1" applyAlignment="1" applyProtection="1">
      <alignment vertical="center" shrinkToFit="1"/>
      <protection locked="0"/>
    </xf>
    <xf numFmtId="38" fontId="7" fillId="4" borderId="15" xfId="2" applyFont="1" applyFill="1" applyBorder="1" applyAlignment="1" applyProtection="1">
      <alignment vertical="center" shrinkToFit="1"/>
      <protection locked="0"/>
    </xf>
    <xf numFmtId="38" fontId="7" fillId="0" borderId="15" xfId="2" applyFont="1" applyFill="1" applyBorder="1" applyAlignment="1" applyProtection="1">
      <alignment vertical="center" shrinkToFit="1"/>
      <protection locked="0"/>
    </xf>
    <xf numFmtId="0" fontId="15" fillId="4" borderId="16" xfId="0" applyFont="1" applyFill="1" applyBorder="1" applyAlignment="1" applyProtection="1">
      <alignment horizontal="center" vertical="center"/>
      <protection locked="0"/>
    </xf>
    <xf numFmtId="0" fontId="15" fillId="4" borderId="16" xfId="0" applyFont="1" applyFill="1" applyBorder="1" applyProtection="1">
      <alignment vertical="center"/>
      <protection locked="0"/>
    </xf>
    <xf numFmtId="38" fontId="15" fillId="4" borderId="16" xfId="2" applyFont="1" applyFill="1" applyBorder="1" applyAlignment="1" applyProtection="1">
      <alignment vertical="center" shrinkToFit="1"/>
      <protection locked="0"/>
    </xf>
    <xf numFmtId="38" fontId="7" fillId="5" borderId="17" xfId="2" applyFont="1" applyFill="1" applyBorder="1" applyAlignment="1">
      <alignment vertical="center" shrinkToFit="1"/>
    </xf>
    <xf numFmtId="0" fontId="7" fillId="5" borderId="0" xfId="0" applyFont="1" applyFill="1" applyAlignment="1">
      <alignment horizontal="center" vertical="center"/>
    </xf>
    <xf numFmtId="0" fontId="7" fillId="5" borderId="0" xfId="0" applyFont="1" applyFill="1">
      <alignment vertical="center"/>
    </xf>
    <xf numFmtId="38" fontId="7" fillId="5" borderId="0" xfId="0" applyNumberFormat="1" applyFont="1" applyFill="1" applyAlignment="1">
      <alignment vertical="center" shrinkToFit="1"/>
    </xf>
    <xf numFmtId="0" fontId="17" fillId="4" borderId="0" xfId="0" applyFont="1" applyFill="1" applyAlignment="1">
      <alignment horizontal="left" vertical="center"/>
    </xf>
    <xf numFmtId="0" fontId="15" fillId="4" borderId="14" xfId="0" applyFont="1" applyFill="1" applyBorder="1">
      <alignment vertical="center"/>
    </xf>
    <xf numFmtId="38" fontId="15" fillId="4" borderId="14" xfId="2" applyFont="1" applyFill="1" applyBorder="1" applyAlignment="1">
      <alignment vertical="center" shrinkToFit="1"/>
    </xf>
    <xf numFmtId="38" fontId="15" fillId="5" borderId="14" xfId="2" applyFont="1" applyFill="1" applyBorder="1" applyAlignment="1">
      <alignment vertical="center" shrinkToFit="1"/>
    </xf>
    <xf numFmtId="0" fontId="15" fillId="4" borderId="15" xfId="0" applyFont="1" applyFill="1" applyBorder="1">
      <alignment vertical="center"/>
    </xf>
    <xf numFmtId="38" fontId="15" fillId="4" borderId="15" xfId="2" applyFont="1" applyFill="1" applyBorder="1" applyAlignment="1">
      <alignment vertical="center" shrinkToFit="1"/>
    </xf>
    <xf numFmtId="38" fontId="15" fillId="5" borderId="15" xfId="2" applyFont="1" applyFill="1" applyBorder="1" applyAlignment="1">
      <alignment vertical="center" shrinkToFit="1"/>
    </xf>
    <xf numFmtId="0" fontId="15" fillId="4" borderId="16" xfId="0" applyFont="1" applyFill="1" applyBorder="1">
      <alignment vertical="center"/>
    </xf>
    <xf numFmtId="38" fontId="15" fillId="4" borderId="16" xfId="2" applyFont="1" applyFill="1" applyBorder="1" applyAlignment="1">
      <alignment vertical="center" shrinkToFit="1"/>
    </xf>
    <xf numFmtId="38" fontId="15" fillId="5" borderId="16" xfId="2" applyFont="1" applyFill="1" applyBorder="1" applyAlignment="1">
      <alignment vertical="center" shrinkToFit="1"/>
    </xf>
    <xf numFmtId="0" fontId="15" fillId="5" borderId="0" xfId="0" applyFont="1" applyFill="1" applyAlignment="1">
      <alignment horizontal="center" vertical="center"/>
    </xf>
    <xf numFmtId="0" fontId="15" fillId="5" borderId="0" xfId="0" applyFont="1" applyFill="1">
      <alignment vertical="center"/>
    </xf>
    <xf numFmtId="38" fontId="15" fillId="5" borderId="0" xfId="2" applyFont="1" applyFill="1" applyAlignment="1">
      <alignment vertical="center" shrinkToFit="1"/>
    </xf>
    <xf numFmtId="0" fontId="15" fillId="4" borderId="14" xfId="0" applyFont="1" applyFill="1" applyBorder="1" applyAlignment="1">
      <alignment horizontal="center" vertical="center"/>
    </xf>
    <xf numFmtId="0" fontId="15" fillId="4" borderId="15" xfId="0" applyFont="1" applyFill="1" applyBorder="1" applyAlignment="1">
      <alignment horizontal="center" vertical="center"/>
    </xf>
    <xf numFmtId="0" fontId="15" fillId="4" borderId="16" xfId="0" applyFont="1" applyFill="1" applyBorder="1" applyAlignment="1">
      <alignment horizontal="center" vertical="center"/>
    </xf>
    <xf numFmtId="0" fontId="18" fillId="4" borderId="0" xfId="0" applyFont="1" applyFill="1" applyAlignment="1" applyProtection="1">
      <alignment horizontal="left" vertical="center"/>
      <protection locked="0"/>
    </xf>
    <xf numFmtId="0" fontId="19" fillId="4" borderId="0" xfId="0" applyFont="1" applyFill="1" applyAlignment="1" applyProtection="1">
      <alignment vertical="center" shrinkToFit="1"/>
      <protection locked="0"/>
    </xf>
    <xf numFmtId="0" fontId="20" fillId="4" borderId="0" xfId="0" applyFont="1" applyFill="1" applyAlignment="1" applyProtection="1">
      <alignment horizontal="center" vertical="center" shrinkToFit="1"/>
      <protection locked="0"/>
    </xf>
    <xf numFmtId="0" fontId="21" fillId="6" borderId="0" xfId="0" applyFont="1" applyFill="1" applyAlignment="1" applyProtection="1">
      <alignment horizontal="center" vertical="center" shrinkToFit="1"/>
      <protection locked="0"/>
    </xf>
    <xf numFmtId="0" fontId="20" fillId="4" borderId="14" xfId="0" applyFont="1" applyFill="1" applyBorder="1" applyAlignment="1" applyProtection="1">
      <alignment vertical="center" shrinkToFit="1"/>
      <protection locked="0"/>
    </xf>
    <xf numFmtId="0" fontId="22" fillId="4" borderId="14" xfId="0" applyFont="1" applyFill="1" applyBorder="1" applyAlignment="1" applyProtection="1">
      <alignment vertical="center" shrinkToFit="1"/>
      <protection locked="0"/>
    </xf>
    <xf numFmtId="0" fontId="15" fillId="4" borderId="14" xfId="0" applyFont="1" applyFill="1" applyBorder="1" applyProtection="1">
      <alignment vertical="center"/>
      <protection locked="0"/>
    </xf>
    <xf numFmtId="179" fontId="20" fillId="4" borderId="14" xfId="0" applyNumberFormat="1" applyFont="1" applyFill="1" applyBorder="1" applyAlignment="1" applyProtection="1">
      <alignment vertical="center" shrinkToFit="1"/>
      <protection locked="0"/>
    </xf>
    <xf numFmtId="179" fontId="20" fillId="6" borderId="14" xfId="0" applyNumberFormat="1" applyFont="1" applyFill="1" applyBorder="1" applyAlignment="1" applyProtection="1">
      <alignment vertical="center" shrinkToFit="1"/>
      <protection locked="0"/>
    </xf>
    <xf numFmtId="0" fontId="20" fillId="4" borderId="15" xfId="0" applyFont="1" applyFill="1" applyBorder="1" applyAlignment="1" applyProtection="1">
      <alignment vertical="center" shrinkToFit="1"/>
      <protection locked="0"/>
    </xf>
    <xf numFmtId="0" fontId="22" fillId="4" borderId="15" xfId="0" applyFont="1" applyFill="1" applyBorder="1" applyAlignment="1" applyProtection="1">
      <alignment vertical="center" shrinkToFit="1"/>
      <protection locked="0"/>
    </xf>
    <xf numFmtId="179" fontId="20" fillId="4" borderId="15" xfId="0" applyNumberFormat="1" applyFont="1" applyFill="1" applyBorder="1" applyAlignment="1" applyProtection="1">
      <alignment vertical="center" shrinkToFit="1"/>
      <protection locked="0"/>
    </xf>
    <xf numFmtId="179" fontId="20" fillId="6" borderId="15" xfId="0" applyNumberFormat="1" applyFont="1" applyFill="1" applyBorder="1" applyAlignment="1" applyProtection="1">
      <alignment vertical="center" shrinkToFit="1"/>
      <protection locked="0"/>
    </xf>
    <xf numFmtId="0" fontId="20" fillId="4" borderId="16" xfId="0" applyFont="1" applyFill="1" applyBorder="1" applyAlignment="1" applyProtection="1">
      <alignment vertical="center" shrinkToFit="1"/>
      <protection locked="0"/>
    </xf>
    <xf numFmtId="0" fontId="22" fillId="4" borderId="16" xfId="0" applyFont="1" applyFill="1" applyBorder="1" applyAlignment="1" applyProtection="1">
      <alignment vertical="center" shrinkToFit="1"/>
      <protection locked="0"/>
    </xf>
    <xf numFmtId="179" fontId="20" fillId="4" borderId="16" xfId="0" applyNumberFormat="1" applyFont="1" applyFill="1" applyBorder="1" applyAlignment="1" applyProtection="1">
      <alignment vertical="center" shrinkToFit="1"/>
      <protection locked="0"/>
    </xf>
    <xf numFmtId="179" fontId="20" fillId="6" borderId="16" xfId="0" applyNumberFormat="1" applyFont="1" applyFill="1" applyBorder="1" applyAlignment="1" applyProtection="1">
      <alignment vertical="center" shrinkToFit="1"/>
      <protection locked="0"/>
    </xf>
    <xf numFmtId="0" fontId="20" fillId="7" borderId="18" xfId="0" applyFont="1" applyFill="1" applyBorder="1" applyAlignment="1" applyProtection="1">
      <alignment vertical="center" shrinkToFit="1"/>
      <protection locked="0"/>
    </xf>
    <xf numFmtId="0" fontId="21" fillId="7" borderId="18" xfId="0" applyFont="1" applyFill="1" applyBorder="1" applyAlignment="1" applyProtection="1">
      <alignment vertical="center" shrinkToFit="1"/>
      <protection locked="0"/>
    </xf>
    <xf numFmtId="0" fontId="19" fillId="7" borderId="18" xfId="0" applyFont="1" applyFill="1" applyBorder="1" applyAlignment="1" applyProtection="1">
      <alignment vertical="center" shrinkToFit="1"/>
      <protection locked="0"/>
    </xf>
    <xf numFmtId="0" fontId="15" fillId="7" borderId="19" xfId="0" applyFont="1" applyFill="1" applyBorder="1">
      <alignment vertical="center"/>
    </xf>
    <xf numFmtId="179" fontId="20" fillId="7" borderId="18" xfId="0" applyNumberFormat="1" applyFont="1" applyFill="1" applyBorder="1" applyAlignment="1" applyProtection="1">
      <alignment vertical="center" shrinkToFit="1"/>
      <protection locked="0"/>
    </xf>
    <xf numFmtId="179" fontId="20" fillId="6" borderId="18" xfId="0" applyNumberFormat="1" applyFont="1" applyFill="1" applyBorder="1" applyAlignment="1" applyProtection="1">
      <alignment vertical="center" shrinkToFit="1"/>
      <protection locked="0"/>
    </xf>
    <xf numFmtId="0" fontId="20" fillId="4" borderId="0" xfId="0" applyFont="1" applyFill="1" applyAlignment="1" applyProtection="1">
      <alignment vertical="center" shrinkToFit="1"/>
      <protection locked="0"/>
    </xf>
    <xf numFmtId="0" fontId="15" fillId="4" borderId="0" xfId="0" applyFont="1" applyFill="1" applyProtection="1">
      <alignment vertical="center"/>
      <protection locked="0"/>
    </xf>
    <xf numFmtId="179" fontId="20" fillId="4" borderId="0" xfId="0" applyNumberFormat="1" applyFont="1" applyFill="1" applyAlignment="1" applyProtection="1">
      <alignment vertical="center" shrinkToFit="1"/>
      <protection locked="0"/>
    </xf>
    <xf numFmtId="179" fontId="20" fillId="4" borderId="0" xfId="0" applyNumberFormat="1" applyFont="1" applyFill="1" applyAlignment="1" applyProtection="1">
      <alignment vertical="center" wrapText="1" shrinkToFit="1"/>
      <protection locked="0"/>
    </xf>
    <xf numFmtId="179" fontId="20" fillId="6" borderId="0" xfId="0" applyNumberFormat="1" applyFont="1" applyFill="1" applyAlignment="1" applyProtection="1">
      <alignment vertical="center" shrinkToFit="1"/>
      <protection locked="0"/>
    </xf>
    <xf numFmtId="0" fontId="20" fillId="4" borderId="18" xfId="0" applyFont="1" applyFill="1" applyBorder="1" applyAlignment="1" applyProtection="1">
      <alignment vertical="center" shrinkToFit="1"/>
      <protection locked="0"/>
    </xf>
    <xf numFmtId="0" fontId="15" fillId="4" borderId="18" xfId="0" applyFont="1" applyFill="1" applyBorder="1" applyProtection="1">
      <alignment vertical="center"/>
      <protection locked="0"/>
    </xf>
    <xf numFmtId="179" fontId="20" fillId="4" borderId="18" xfId="0" applyNumberFormat="1" applyFont="1" applyFill="1" applyBorder="1" applyAlignment="1" applyProtection="1">
      <alignment vertical="center" wrapText="1" shrinkToFit="1"/>
      <protection locked="0"/>
    </xf>
    <xf numFmtId="179" fontId="20" fillId="6" borderId="18" xfId="0" applyNumberFormat="1" applyFont="1" applyFill="1" applyBorder="1" applyAlignment="1" applyProtection="1">
      <alignment vertical="center" wrapText="1" shrinkToFit="1"/>
      <protection locked="0"/>
    </xf>
    <xf numFmtId="0" fontId="20" fillId="4" borderId="0" xfId="0" applyFont="1" applyFill="1">
      <alignment vertical="center"/>
    </xf>
    <xf numFmtId="0" fontId="20" fillId="4" borderId="0" xfId="0" applyFont="1" applyFill="1" applyAlignment="1">
      <alignment horizontal="center" vertical="center"/>
    </xf>
    <xf numFmtId="0" fontId="15" fillId="8" borderId="19" xfId="0" applyFont="1" applyFill="1" applyBorder="1" applyAlignment="1">
      <alignment horizontal="center" vertical="center"/>
    </xf>
    <xf numFmtId="0" fontId="15" fillId="8" borderId="19" xfId="0" applyFont="1" applyFill="1" applyBorder="1">
      <alignment vertical="center"/>
    </xf>
    <xf numFmtId="179" fontId="15" fillId="8" borderId="19" xfId="0" applyNumberFormat="1" applyFont="1" applyFill="1" applyBorder="1" applyAlignment="1">
      <alignment vertical="center" shrinkToFit="1"/>
    </xf>
    <xf numFmtId="179" fontId="15" fillId="9" borderId="19" xfId="0" applyNumberFormat="1" applyFont="1" applyFill="1" applyBorder="1" applyAlignment="1">
      <alignment vertical="center" shrinkToFit="1"/>
    </xf>
    <xf numFmtId="0" fontId="15" fillId="4" borderId="14" xfId="0" applyFont="1" applyFill="1" applyBorder="1" applyAlignment="1" applyProtection="1">
      <alignment horizontal="center" vertical="center"/>
      <protection locked="0"/>
    </xf>
    <xf numFmtId="0" fontId="7" fillId="4" borderId="14" xfId="0" applyFont="1" applyFill="1" applyBorder="1" applyProtection="1">
      <alignment vertical="center"/>
      <protection locked="0"/>
    </xf>
    <xf numFmtId="179" fontId="7" fillId="2" borderId="14" xfId="0" applyNumberFormat="1" applyFont="1" applyFill="1" applyBorder="1" applyProtection="1">
      <alignment vertical="center"/>
      <protection locked="0"/>
    </xf>
    <xf numFmtId="0" fontId="7" fillId="4" borderId="15" xfId="0" applyFont="1" applyFill="1" applyBorder="1" applyProtection="1">
      <alignment vertical="center"/>
      <protection locked="0"/>
    </xf>
    <xf numFmtId="179" fontId="7" fillId="2" borderId="15" xfId="0" applyNumberFormat="1" applyFont="1" applyFill="1" applyBorder="1" applyProtection="1">
      <alignment vertical="center"/>
      <protection locked="0"/>
    </xf>
    <xf numFmtId="180" fontId="7" fillId="2" borderId="15" xfId="0" applyNumberFormat="1" applyFont="1" applyFill="1" applyBorder="1" applyAlignment="1" applyProtection="1">
      <alignment horizontal="right" vertical="center"/>
      <protection locked="0"/>
    </xf>
    <xf numFmtId="0" fontId="7" fillId="4" borderId="16" xfId="0" applyFont="1" applyFill="1" applyBorder="1" applyProtection="1">
      <alignment vertical="center"/>
      <protection locked="0"/>
    </xf>
    <xf numFmtId="180" fontId="7" fillId="2" borderId="16" xfId="0" applyNumberFormat="1" applyFont="1" applyFill="1" applyBorder="1" applyAlignment="1" applyProtection="1">
      <alignment horizontal="right" vertical="center"/>
      <protection locked="0"/>
    </xf>
    <xf numFmtId="179" fontId="15" fillId="4" borderId="0" xfId="0" applyNumberFormat="1" applyFont="1" applyFill="1">
      <alignment vertical="center"/>
    </xf>
    <xf numFmtId="179" fontId="15" fillId="10" borderId="19" xfId="0" applyNumberFormat="1" applyFont="1" applyFill="1" applyBorder="1">
      <alignment vertical="center"/>
    </xf>
    <xf numFmtId="0" fontId="15" fillId="10" borderId="19" xfId="0" applyFont="1" applyFill="1" applyBorder="1">
      <alignment vertical="center"/>
    </xf>
    <xf numFmtId="0" fontId="15" fillId="10" borderId="19" xfId="0" applyFont="1" applyFill="1" applyBorder="1" applyProtection="1">
      <alignment vertical="center"/>
      <protection locked="0"/>
    </xf>
    <xf numFmtId="0" fontId="15" fillId="0" borderId="0" xfId="0" applyFont="1" applyAlignment="1">
      <alignment horizontal="center" vertical="center"/>
    </xf>
    <xf numFmtId="176" fontId="3" fillId="0" borderId="0" xfId="0" applyNumberFormat="1" applyFont="1" applyAlignment="1">
      <alignment horizontal="center" vertical="center"/>
    </xf>
    <xf numFmtId="0" fontId="3" fillId="0" borderId="0" xfId="0" applyFont="1" applyAlignment="1">
      <alignment horizontal="left" vertical="center"/>
    </xf>
    <xf numFmtId="176" fontId="3" fillId="0" borderId="0" xfId="0" applyNumberFormat="1" applyFont="1" applyAlignment="1">
      <alignment horizontal="left" vertical="center"/>
    </xf>
    <xf numFmtId="0" fontId="23" fillId="0" borderId="0" xfId="0" applyFont="1">
      <alignment vertical="center"/>
    </xf>
    <xf numFmtId="0" fontId="24" fillId="0" borderId="0" xfId="0" applyFont="1">
      <alignment vertical="center"/>
    </xf>
    <xf numFmtId="0" fontId="12" fillId="0" borderId="0" xfId="0" applyFont="1">
      <alignment vertical="center"/>
    </xf>
    <xf numFmtId="0" fontId="25" fillId="0" borderId="0" xfId="0" applyFont="1">
      <alignment vertical="center"/>
    </xf>
    <xf numFmtId="0" fontId="23" fillId="0" borderId="27" xfId="0" applyFont="1" applyBorder="1">
      <alignment vertical="center"/>
    </xf>
    <xf numFmtId="0" fontId="23" fillId="11" borderId="20" xfId="0" applyFont="1" applyFill="1" applyBorder="1" applyAlignment="1">
      <alignment horizontal="center" vertical="center"/>
    </xf>
    <xf numFmtId="0" fontId="23" fillId="11" borderId="21" xfId="0" applyFont="1" applyFill="1" applyBorder="1" applyAlignment="1">
      <alignment horizontal="center" vertical="center"/>
    </xf>
    <xf numFmtId="0" fontId="23" fillId="11" borderId="22" xfId="0" applyFont="1" applyFill="1" applyBorder="1" applyAlignment="1">
      <alignment horizontal="center" vertical="center"/>
    </xf>
    <xf numFmtId="181" fontId="23" fillId="0" borderId="20" xfId="0" applyNumberFormat="1" applyFont="1" applyBorder="1" applyAlignment="1">
      <alignment horizontal="center" vertical="center"/>
    </xf>
    <xf numFmtId="0" fontId="23" fillId="0" borderId="22" xfId="0" applyFont="1" applyBorder="1" applyAlignment="1">
      <alignment horizontal="center" vertical="center"/>
    </xf>
    <xf numFmtId="0" fontId="23" fillId="0" borderId="15" xfId="0" applyFont="1" applyBorder="1">
      <alignment vertical="center"/>
    </xf>
    <xf numFmtId="0" fontId="23" fillId="0" borderId="23" xfId="0" applyFont="1" applyBorder="1" applyAlignment="1">
      <alignment horizontal="center" vertical="center"/>
    </xf>
    <xf numFmtId="9" fontId="23" fillId="0" borderId="0" xfId="0" applyNumberFormat="1" applyFont="1" applyAlignment="1">
      <alignment horizontal="center" vertical="center"/>
    </xf>
    <xf numFmtId="0" fontId="23" fillId="0" borderId="24" xfId="0" applyFont="1" applyBorder="1" applyAlignment="1">
      <alignment horizontal="center" vertical="center"/>
    </xf>
    <xf numFmtId="181" fontId="23" fillId="0" borderId="23" xfId="0" applyNumberFormat="1" applyFont="1" applyBorder="1" applyAlignment="1">
      <alignment horizontal="center" vertical="center"/>
    </xf>
    <xf numFmtId="181" fontId="23" fillId="0" borderId="25" xfId="0" applyNumberFormat="1" applyFont="1" applyBorder="1" applyAlignment="1">
      <alignment horizontal="center" vertical="center"/>
    </xf>
    <xf numFmtId="0" fontId="23" fillId="0" borderId="26" xfId="0" applyFont="1" applyBorder="1" applyAlignment="1">
      <alignment horizontal="center" vertical="center"/>
    </xf>
    <xf numFmtId="0" fontId="23" fillId="0" borderId="25" xfId="0" applyFont="1" applyBorder="1" applyAlignment="1">
      <alignment horizontal="center" vertical="center"/>
    </xf>
    <xf numFmtId="9" fontId="23" fillId="0" borderId="18" xfId="0" applyNumberFormat="1" applyFont="1" applyBorder="1" applyAlignment="1">
      <alignment horizontal="center" vertical="center"/>
    </xf>
    <xf numFmtId="0" fontId="23" fillId="11" borderId="23" xfId="0" applyFont="1" applyFill="1" applyBorder="1" applyAlignment="1">
      <alignment horizontal="center" vertical="center"/>
    </xf>
    <xf numFmtId="181" fontId="23" fillId="0" borderId="0" xfId="0" applyNumberFormat="1" applyFont="1" applyAlignment="1">
      <alignment horizontal="center" vertical="center"/>
    </xf>
    <xf numFmtId="182" fontId="23" fillId="0" borderId="0" xfId="0" applyNumberFormat="1" applyFont="1" applyAlignment="1">
      <alignment horizontal="center" vertical="center"/>
    </xf>
    <xf numFmtId="182" fontId="23" fillId="0" borderId="24" xfId="0" applyNumberFormat="1" applyFont="1" applyBorder="1" applyAlignment="1">
      <alignment horizontal="center" vertical="center"/>
    </xf>
    <xf numFmtId="9" fontId="12" fillId="0" borderId="0" xfId="0" applyNumberFormat="1" applyFont="1">
      <alignment vertical="center"/>
    </xf>
    <xf numFmtId="181" fontId="23" fillId="11" borderId="23" xfId="0" applyNumberFormat="1" applyFont="1" applyFill="1" applyBorder="1" applyAlignment="1">
      <alignment horizontal="center" vertical="center"/>
    </xf>
    <xf numFmtId="0" fontId="23" fillId="0" borderId="0" xfId="0" applyFont="1" applyAlignment="1">
      <alignment horizontal="center" vertical="center"/>
    </xf>
    <xf numFmtId="1" fontId="23" fillId="0" borderId="15" xfId="0" applyNumberFormat="1" applyFont="1" applyBorder="1">
      <alignment vertical="center"/>
    </xf>
    <xf numFmtId="182" fontId="23" fillId="11" borderId="23" xfId="0" applyNumberFormat="1" applyFont="1" applyFill="1" applyBorder="1" applyAlignment="1">
      <alignment horizontal="center" vertical="center"/>
    </xf>
    <xf numFmtId="9" fontId="23" fillId="0" borderId="0" xfId="1" applyFont="1" applyBorder="1" applyAlignment="1">
      <alignment horizontal="center" vertical="center"/>
    </xf>
    <xf numFmtId="0" fontId="23" fillId="0" borderId="18" xfId="0" applyFont="1" applyBorder="1">
      <alignment vertical="center"/>
    </xf>
    <xf numFmtId="1" fontId="23" fillId="0" borderId="0" xfId="0" applyNumberFormat="1" applyFont="1">
      <alignment vertical="center"/>
    </xf>
    <xf numFmtId="182" fontId="23" fillId="11" borderId="25" xfId="0" applyNumberFormat="1" applyFont="1" applyFill="1" applyBorder="1" applyAlignment="1">
      <alignment horizontal="center" vertical="center"/>
    </xf>
    <xf numFmtId="0" fontId="23" fillId="0" borderId="18" xfId="0" applyFont="1" applyBorder="1" applyAlignment="1">
      <alignment horizontal="center" vertical="center"/>
    </xf>
    <xf numFmtId="9" fontId="23" fillId="0" borderId="18" xfId="1" applyFont="1" applyBorder="1" applyAlignment="1">
      <alignment horizontal="center" vertical="center"/>
    </xf>
    <xf numFmtId="183" fontId="23" fillId="0" borderId="0" xfId="0" applyNumberFormat="1" applyFont="1">
      <alignment vertical="center"/>
    </xf>
    <xf numFmtId="0" fontId="25" fillId="0" borderId="23" xfId="0" applyFont="1" applyBorder="1" applyAlignment="1">
      <alignment horizontal="center" vertical="center"/>
    </xf>
    <xf numFmtId="0" fontId="26" fillId="0" borderId="26" xfId="0" applyFont="1" applyBorder="1">
      <alignment vertical="center"/>
    </xf>
    <xf numFmtId="1" fontId="26" fillId="12" borderId="1" xfId="0" applyNumberFormat="1" applyFont="1" applyFill="1" applyBorder="1">
      <alignment vertical="center"/>
    </xf>
    <xf numFmtId="0" fontId="25" fillId="0" borderId="25" xfId="0" applyFont="1" applyBorder="1" applyAlignment="1">
      <alignment horizontal="center" vertical="center"/>
    </xf>
    <xf numFmtId="0" fontId="23" fillId="2" borderId="27" xfId="0" applyFont="1" applyFill="1" applyBorder="1" applyProtection="1">
      <alignment vertical="center"/>
      <protection locked="0"/>
    </xf>
    <xf numFmtId="0" fontId="23" fillId="2" borderId="15" xfId="0" applyFont="1" applyFill="1" applyBorder="1" applyAlignment="1" applyProtection="1">
      <alignment horizontal="center" vertical="center"/>
      <protection locked="0"/>
    </xf>
    <xf numFmtId="0" fontId="23" fillId="2" borderId="15" xfId="0" applyFont="1" applyFill="1" applyBorder="1" applyProtection="1">
      <alignment vertical="center"/>
      <protection locked="0"/>
    </xf>
    <xf numFmtId="0" fontId="23" fillId="2" borderId="18" xfId="0" applyFont="1" applyFill="1" applyBorder="1" applyProtection="1">
      <alignment vertical="center"/>
      <protection locked="0"/>
    </xf>
    <xf numFmtId="0" fontId="23" fillId="2" borderId="0" xfId="0" applyFont="1" applyFill="1">
      <alignment vertical="center"/>
    </xf>
    <xf numFmtId="0" fontId="14" fillId="0" borderId="0" xfId="0" applyFont="1" applyAlignment="1">
      <alignment horizontal="center" vertical="center" shrinkToFit="1"/>
    </xf>
    <xf numFmtId="0" fontId="27" fillId="0" borderId="0" xfId="0" applyFont="1">
      <alignment vertical="center"/>
    </xf>
    <xf numFmtId="0" fontId="29" fillId="0" borderId="0" xfId="0" applyFont="1">
      <alignment vertical="center"/>
    </xf>
    <xf numFmtId="0" fontId="30" fillId="0" borderId="0" xfId="0" applyFont="1">
      <alignment vertical="center"/>
    </xf>
    <xf numFmtId="14" fontId="29" fillId="0" borderId="0" xfId="0" applyNumberFormat="1" applyFont="1">
      <alignment vertical="center"/>
    </xf>
    <xf numFmtId="14" fontId="29" fillId="0" borderId="0" xfId="0" applyNumberFormat="1" applyFont="1" applyAlignment="1">
      <alignment horizontal="center" vertical="center"/>
    </xf>
    <xf numFmtId="0" fontId="29" fillId="0" borderId="2" xfId="0" applyFont="1" applyBorder="1" applyAlignment="1">
      <alignment horizontal="center" vertical="center"/>
    </xf>
    <xf numFmtId="0" fontId="29" fillId="0" borderId="0" xfId="0" applyFont="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1" xfId="0" applyFont="1" applyBorder="1" applyAlignment="1">
      <alignment horizontal="center" vertical="center"/>
    </xf>
    <xf numFmtId="0" fontId="29" fillId="0" borderId="6" xfId="0" applyFont="1" applyBorder="1" applyAlignment="1">
      <alignment horizontal="center" vertical="center"/>
    </xf>
    <xf numFmtId="0" fontId="29" fillId="0" borderId="1"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5" xfId="0" applyFont="1" applyBorder="1" applyAlignment="1">
      <alignment horizontal="center" vertical="center" wrapText="1"/>
    </xf>
    <xf numFmtId="0" fontId="29" fillId="3" borderId="6" xfId="0" applyFont="1" applyFill="1" applyBorder="1">
      <alignment vertical="center"/>
    </xf>
    <xf numFmtId="0" fontId="29" fillId="3" borderId="7" xfId="0" applyFont="1" applyFill="1" applyBorder="1" applyAlignment="1">
      <alignment vertical="center" wrapText="1"/>
    </xf>
    <xf numFmtId="178" fontId="29" fillId="0" borderId="5" xfId="0" applyNumberFormat="1" applyFont="1" applyBorder="1" applyAlignment="1">
      <alignment horizontal="center" vertical="center"/>
    </xf>
    <xf numFmtId="178" fontId="29" fillId="0" borderId="1" xfId="0" applyNumberFormat="1" applyFont="1" applyBorder="1" applyAlignment="1">
      <alignment horizontal="center" vertical="center"/>
    </xf>
    <xf numFmtId="178" fontId="29" fillId="0" borderId="6" xfId="0" applyNumberFormat="1" applyFont="1" applyBorder="1" applyAlignment="1">
      <alignment horizontal="center" vertical="center"/>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9" fillId="3" borderId="11" xfId="0" applyFont="1" applyFill="1" applyBorder="1" applyAlignment="1">
      <alignment horizontal="center" vertical="center"/>
    </xf>
    <xf numFmtId="178" fontId="31" fillId="0" borderId="2" xfId="0" applyNumberFormat="1" applyFont="1" applyBorder="1">
      <alignment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15" fillId="4" borderId="20" xfId="0" applyFont="1" applyFill="1" applyBorder="1" applyAlignment="1" applyProtection="1">
      <alignment vertical="top"/>
      <protection locked="0"/>
    </xf>
    <xf numFmtId="0" fontId="15" fillId="4" borderId="21" xfId="0" applyFont="1" applyFill="1" applyBorder="1" applyAlignment="1" applyProtection="1">
      <alignment vertical="top"/>
      <protection locked="0"/>
    </xf>
    <xf numFmtId="0" fontId="15" fillId="4" borderId="22" xfId="0" applyFont="1" applyFill="1" applyBorder="1" applyAlignment="1" applyProtection="1">
      <alignment vertical="top"/>
      <protection locked="0"/>
    </xf>
    <xf numFmtId="0" fontId="15" fillId="4" borderId="23" xfId="0" applyFont="1" applyFill="1" applyBorder="1" applyAlignment="1" applyProtection="1">
      <alignment vertical="top"/>
      <protection locked="0"/>
    </xf>
    <xf numFmtId="0" fontId="15" fillId="4" borderId="0" xfId="0" applyFont="1" applyFill="1" applyAlignment="1" applyProtection="1">
      <alignment vertical="top"/>
      <protection locked="0"/>
    </xf>
    <xf numFmtId="0" fontId="15" fillId="4" borderId="24" xfId="0" applyFont="1" applyFill="1" applyBorder="1" applyAlignment="1" applyProtection="1">
      <alignment vertical="top"/>
      <protection locked="0"/>
    </xf>
    <xf numFmtId="0" fontId="15" fillId="4" borderId="25" xfId="0" applyFont="1" applyFill="1" applyBorder="1" applyAlignment="1" applyProtection="1">
      <alignment vertical="top"/>
      <protection locked="0"/>
    </xf>
    <xf numFmtId="0" fontId="15" fillId="4" borderId="18" xfId="0" applyFont="1" applyFill="1" applyBorder="1" applyAlignment="1" applyProtection="1">
      <alignment vertical="top"/>
      <protection locked="0"/>
    </xf>
    <xf numFmtId="0" fontId="15" fillId="4" borderId="26" xfId="0" applyFont="1" applyFill="1" applyBorder="1" applyAlignment="1" applyProtection="1">
      <alignment vertical="top"/>
      <protection locked="0"/>
    </xf>
    <xf numFmtId="0" fontId="29" fillId="0" borderId="8" xfId="0" applyFont="1" applyBorder="1" applyAlignment="1">
      <alignment horizontal="center" vertical="center" wrapText="1"/>
    </xf>
    <xf numFmtId="0" fontId="29" fillId="0" borderId="22" xfId="0" applyFont="1" applyBorder="1" applyAlignment="1">
      <alignment horizontal="center" vertical="center"/>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15" fillId="4" borderId="17" xfId="0" applyFont="1" applyFill="1" applyBorder="1" applyAlignment="1">
      <alignment horizontal="center" vertical="center"/>
    </xf>
    <xf numFmtId="0" fontId="15" fillId="4" borderId="17" xfId="0" applyFont="1" applyFill="1" applyBorder="1">
      <alignment vertical="center"/>
    </xf>
    <xf numFmtId="38" fontId="15" fillId="5" borderId="17" xfId="2" applyFont="1" applyFill="1" applyBorder="1" applyAlignment="1">
      <alignment vertical="center" shrinkToFit="1"/>
    </xf>
    <xf numFmtId="38" fontId="15" fillId="4" borderId="27" xfId="2" applyFont="1" applyFill="1" applyBorder="1" applyAlignment="1">
      <alignment vertical="center" shrinkToFit="1"/>
    </xf>
    <xf numFmtId="0" fontId="15" fillId="4" borderId="18" xfId="0" applyFont="1" applyFill="1" applyBorder="1" applyAlignment="1">
      <alignment horizontal="center" vertical="center"/>
    </xf>
    <xf numFmtId="187" fontId="3" fillId="2" borderId="1" xfId="0" applyNumberFormat="1" applyFont="1" applyFill="1" applyBorder="1" applyAlignment="1">
      <alignment horizontal="right" vertical="top" wrapText="1"/>
    </xf>
    <xf numFmtId="0" fontId="3" fillId="2" borderId="1" xfId="0" applyFont="1" applyFill="1" applyBorder="1" applyAlignment="1">
      <alignment horizontal="left" vertical="center" wrapText="1"/>
    </xf>
    <xf numFmtId="187" fontId="3" fillId="0" borderId="1" xfId="0" applyNumberFormat="1" applyFont="1" applyBorder="1" applyAlignment="1">
      <alignment horizontal="right" vertical="top" wrapText="1"/>
    </xf>
    <xf numFmtId="0" fontId="3" fillId="0" borderId="1" xfId="0" applyFont="1" applyBorder="1" applyAlignment="1">
      <alignment horizontal="center" vertical="top" wrapText="1"/>
    </xf>
    <xf numFmtId="14" fontId="3" fillId="2" borderId="1" xfId="0" applyNumberFormat="1" applyFont="1" applyFill="1" applyBorder="1" applyAlignment="1">
      <alignment horizontal="center" vertical="center"/>
    </xf>
    <xf numFmtId="0" fontId="3" fillId="2" borderId="28" xfId="0" applyFont="1" applyFill="1" applyBorder="1" applyAlignment="1">
      <alignment horizontal="left" vertical="center"/>
    </xf>
    <xf numFmtId="0" fontId="3" fillId="2" borderId="19" xfId="0" applyFont="1" applyFill="1" applyBorder="1" applyAlignment="1">
      <alignment horizontal="left" vertical="center"/>
    </xf>
    <xf numFmtId="0" fontId="3" fillId="2" borderId="5" xfId="0" applyFont="1" applyFill="1" applyBorder="1" applyAlignment="1">
      <alignment horizontal="left" vertical="center"/>
    </xf>
    <xf numFmtId="0" fontId="3" fillId="2" borderId="1" xfId="0" applyFont="1" applyFill="1" applyBorder="1" applyAlignment="1">
      <alignment horizontal="left" vertical="center"/>
    </xf>
    <xf numFmtId="0" fontId="14" fillId="2" borderId="1" xfId="0" applyFont="1" applyFill="1" applyBorder="1" applyAlignment="1">
      <alignment horizontal="left" vertical="top" wrapText="1"/>
    </xf>
    <xf numFmtId="0" fontId="14" fillId="2" borderId="1" xfId="0" applyFont="1" applyFill="1" applyBorder="1" applyAlignment="1">
      <alignment horizontal="left" vertical="top"/>
    </xf>
    <xf numFmtId="0" fontId="14" fillId="2" borderId="1" xfId="0" applyFont="1" applyFill="1" applyBorder="1" applyAlignment="1">
      <alignment horizontal="left" vertical="center"/>
    </xf>
    <xf numFmtId="0" fontId="14" fillId="0" borderId="28" xfId="0" applyFont="1" applyBorder="1" applyAlignment="1">
      <alignment horizontal="center" vertical="center" shrinkToFit="1"/>
    </xf>
    <xf numFmtId="0" fontId="14" fillId="0" borderId="19" xfId="0" applyFont="1" applyBorder="1" applyAlignment="1">
      <alignment horizontal="center" vertical="center" shrinkToFit="1"/>
    </xf>
    <xf numFmtId="0" fontId="14" fillId="2" borderId="28" xfId="0" applyFont="1" applyFill="1" applyBorder="1" applyAlignment="1">
      <alignment horizontal="left" vertical="center"/>
    </xf>
    <xf numFmtId="0" fontId="14" fillId="2" borderId="19" xfId="0" applyFont="1" applyFill="1" applyBorder="1" applyAlignment="1">
      <alignment horizontal="left" vertical="center"/>
    </xf>
    <xf numFmtId="0" fontId="14" fillId="2" borderId="5" xfId="0" applyFont="1" applyFill="1" applyBorder="1" applyAlignment="1">
      <alignment horizontal="left" vertical="center"/>
    </xf>
    <xf numFmtId="185" fontId="14" fillId="2" borderId="28" xfId="0" applyNumberFormat="1" applyFont="1" applyFill="1" applyBorder="1" applyAlignment="1">
      <alignment horizontal="center" vertical="center"/>
    </xf>
    <xf numFmtId="185" fontId="14" fillId="2" borderId="19" xfId="0" applyNumberFormat="1" applyFont="1" applyFill="1" applyBorder="1" applyAlignment="1">
      <alignment horizontal="center" vertical="center"/>
    </xf>
    <xf numFmtId="185" fontId="14" fillId="2" borderId="5" xfId="0" applyNumberFormat="1" applyFont="1" applyFill="1" applyBorder="1" applyAlignment="1">
      <alignment horizontal="center" vertical="center"/>
    </xf>
    <xf numFmtId="0" fontId="28" fillId="0" borderId="18" xfId="0" applyFont="1" applyBorder="1" applyAlignment="1">
      <alignment horizontal="center" vertical="center"/>
    </xf>
    <xf numFmtId="0" fontId="14" fillId="0" borderId="5" xfId="0" applyFont="1" applyBorder="1" applyAlignment="1">
      <alignment horizontal="center" vertical="center" shrinkToFit="1"/>
    </xf>
    <xf numFmtId="0" fontId="3" fillId="2" borderId="1" xfId="0" applyFont="1" applyFill="1" applyBorder="1" applyAlignment="1">
      <alignment horizontal="center" vertical="center"/>
    </xf>
    <xf numFmtId="184" fontId="3" fillId="2" borderId="28" xfId="0" applyNumberFormat="1" applyFont="1" applyFill="1" applyBorder="1" applyAlignment="1">
      <alignment horizontal="center" vertical="center"/>
    </xf>
    <xf numFmtId="184" fontId="3" fillId="2" borderId="19" xfId="0" applyNumberFormat="1" applyFont="1" applyFill="1" applyBorder="1" applyAlignment="1">
      <alignment horizontal="center" vertical="center"/>
    </xf>
    <xf numFmtId="184" fontId="3" fillId="2" borderId="5" xfId="0" applyNumberFormat="1" applyFont="1" applyFill="1" applyBorder="1" applyAlignment="1">
      <alignment horizontal="center" vertical="center"/>
    </xf>
    <xf numFmtId="0" fontId="14" fillId="0" borderId="20"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0" xfId="0" applyFont="1" applyAlignment="1">
      <alignment horizontal="center" vertical="center" shrinkToFit="1"/>
    </xf>
    <xf numFmtId="0" fontId="14" fillId="0" borderId="24" xfId="0" applyFont="1" applyBorder="1" applyAlignment="1">
      <alignment horizontal="center" vertical="center" shrinkToFit="1"/>
    </xf>
    <xf numFmtId="0" fontId="14" fillId="0" borderId="25"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26" xfId="0" applyFont="1" applyBorder="1" applyAlignment="1">
      <alignment horizontal="center" vertical="center" shrinkToFi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xf>
    <xf numFmtId="0" fontId="3" fillId="2" borderId="22" xfId="0" applyFont="1" applyFill="1" applyBorder="1" applyAlignment="1">
      <alignment horizontal="left" vertical="top"/>
    </xf>
    <xf numFmtId="0" fontId="3" fillId="2" borderId="23" xfId="0" applyFont="1" applyFill="1" applyBorder="1" applyAlignment="1">
      <alignment horizontal="left" vertical="top" wrapText="1"/>
    </xf>
    <xf numFmtId="0" fontId="3" fillId="2" borderId="0" xfId="0" applyFont="1" applyFill="1" applyAlignment="1">
      <alignment horizontal="left" vertical="top"/>
    </xf>
    <xf numFmtId="0" fontId="3" fillId="2" borderId="24" xfId="0" applyFont="1" applyFill="1" applyBorder="1" applyAlignment="1">
      <alignment horizontal="left" vertical="top"/>
    </xf>
    <xf numFmtId="0" fontId="3" fillId="2" borderId="25" xfId="0" applyFont="1" applyFill="1" applyBorder="1" applyAlignment="1">
      <alignment horizontal="left" vertical="top"/>
    </xf>
    <xf numFmtId="0" fontId="3" fillId="2" borderId="18" xfId="0" applyFont="1" applyFill="1" applyBorder="1" applyAlignment="1">
      <alignment horizontal="left" vertical="top"/>
    </xf>
    <xf numFmtId="0" fontId="3" fillId="2" borderId="26" xfId="0" applyFont="1" applyFill="1" applyBorder="1" applyAlignment="1">
      <alignment horizontal="left" vertical="top"/>
    </xf>
    <xf numFmtId="176" fontId="3" fillId="0" borderId="21" xfId="0" applyNumberFormat="1" applyFont="1" applyBorder="1" applyAlignment="1">
      <alignment horizontal="center" vertical="center"/>
    </xf>
    <xf numFmtId="176" fontId="3" fillId="2" borderId="1" xfId="0" applyNumberFormat="1" applyFont="1" applyFill="1" applyBorder="1" applyAlignment="1">
      <alignment horizontal="left" vertical="center"/>
    </xf>
    <xf numFmtId="186" fontId="14" fillId="0" borderId="0" xfId="0" applyNumberFormat="1" applyFont="1" applyAlignment="1">
      <alignment horizontal="center" vertical="center"/>
    </xf>
    <xf numFmtId="177" fontId="14" fillId="2" borderId="21" xfId="0" applyNumberFormat="1" applyFont="1" applyFill="1" applyBorder="1" applyAlignment="1">
      <alignment horizontal="center" vertical="center"/>
    </xf>
    <xf numFmtId="0" fontId="14" fillId="2" borderId="21" xfId="0" applyFont="1" applyFill="1" applyBorder="1" applyAlignment="1">
      <alignment horizontal="center" vertical="center"/>
    </xf>
    <xf numFmtId="0" fontId="14" fillId="0" borderId="21" xfId="0" applyFont="1" applyBorder="1" applyAlignment="1">
      <alignment horizontal="center" vertical="center"/>
    </xf>
    <xf numFmtId="0" fontId="29" fillId="3" borderId="7"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29"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7" xfId="0" applyFont="1" applyFill="1" applyBorder="1" applyAlignment="1">
      <alignment horizontal="center" vertical="center" wrapText="1"/>
    </xf>
    <xf numFmtId="0" fontId="29" fillId="3" borderId="30" xfId="0" applyFont="1" applyFill="1" applyBorder="1" applyAlignment="1">
      <alignment horizontal="center" vertical="center"/>
    </xf>
    <xf numFmtId="0" fontId="29" fillId="3" borderId="31" xfId="0" applyFont="1" applyFill="1" applyBorder="1" applyAlignment="1">
      <alignment horizontal="center" vertical="center"/>
    </xf>
    <xf numFmtId="0" fontId="29" fillId="3" borderId="11"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32" xfId="0" applyFont="1" applyFill="1" applyBorder="1" applyAlignment="1">
      <alignment horizontal="center" vertical="center"/>
    </xf>
    <xf numFmtId="0" fontId="29" fillId="3" borderId="4" xfId="0" applyFont="1" applyFill="1" applyBorder="1" applyAlignment="1">
      <alignment horizontal="center" vertical="center"/>
    </xf>
    <xf numFmtId="0" fontId="29" fillId="3" borderId="35" xfId="0" applyFont="1" applyFill="1" applyBorder="1" applyAlignment="1">
      <alignment horizontal="center" vertical="center" wrapText="1"/>
    </xf>
    <xf numFmtId="0" fontId="29" fillId="3" borderId="36" xfId="0" applyFont="1" applyFill="1" applyBorder="1" applyAlignment="1">
      <alignment horizontal="center" vertical="center"/>
    </xf>
    <xf numFmtId="0" fontId="29" fillId="3" borderId="37" xfId="0" applyFont="1" applyFill="1" applyBorder="1" applyAlignment="1">
      <alignment horizontal="center" vertical="center"/>
    </xf>
    <xf numFmtId="0" fontId="29" fillId="3" borderId="35" xfId="0" applyFont="1" applyFill="1" applyBorder="1" applyAlignment="1">
      <alignment horizontal="center" vertical="center"/>
    </xf>
    <xf numFmtId="0" fontId="29" fillId="3" borderId="33" xfId="0" applyFont="1" applyFill="1" applyBorder="1" applyAlignment="1">
      <alignment horizontal="center" vertical="center"/>
    </xf>
    <xf numFmtId="0" fontId="29" fillId="3" borderId="34" xfId="0" applyFont="1" applyFill="1" applyBorder="1" applyAlignment="1">
      <alignment horizontal="center" vertical="center"/>
    </xf>
    <xf numFmtId="0" fontId="29" fillId="3" borderId="38" xfId="0" applyFont="1" applyFill="1" applyBorder="1" applyAlignment="1">
      <alignment horizontal="center" vertical="center"/>
    </xf>
    <xf numFmtId="0" fontId="29" fillId="3" borderId="39" xfId="0" applyFont="1" applyFill="1" applyBorder="1" applyAlignment="1">
      <alignment horizontal="center" vertical="center"/>
    </xf>
    <xf numFmtId="0" fontId="29" fillId="3" borderId="40" xfId="0" applyFont="1" applyFill="1" applyBorder="1" applyAlignment="1">
      <alignment horizontal="center" vertical="center"/>
    </xf>
    <xf numFmtId="0" fontId="15" fillId="4" borderId="15" xfId="0" applyFont="1" applyFill="1" applyBorder="1" applyAlignment="1" applyProtection="1">
      <alignment horizontal="left" vertical="center"/>
      <protection locked="0"/>
    </xf>
    <xf numFmtId="0" fontId="15" fillId="4" borderId="16" xfId="0" applyFont="1" applyFill="1" applyBorder="1" applyAlignment="1" applyProtection="1">
      <alignment horizontal="left" vertical="center"/>
      <protection locked="0"/>
    </xf>
    <xf numFmtId="0" fontId="15" fillId="4" borderId="0" xfId="0" applyFont="1" applyFill="1" applyAlignment="1">
      <alignment horizontal="left" vertical="center"/>
    </xf>
    <xf numFmtId="14" fontId="15" fillId="4" borderId="0" xfId="0" applyNumberFormat="1" applyFont="1" applyFill="1" applyAlignment="1">
      <alignment horizontal="right" vertical="center"/>
    </xf>
    <xf numFmtId="0" fontId="15" fillId="4" borderId="14" xfId="0" applyFont="1" applyFill="1" applyBorder="1" applyAlignment="1" applyProtection="1">
      <alignment horizontal="left" vertical="center"/>
      <protection locked="0"/>
    </xf>
    <xf numFmtId="0" fontId="23" fillId="11" borderId="21" xfId="0" applyFont="1" applyFill="1" applyBorder="1" applyAlignment="1">
      <alignment horizontal="center" vertical="center"/>
    </xf>
    <xf numFmtId="0" fontId="23" fillId="11" borderId="22" xfId="0" applyFont="1" applyFill="1" applyBorder="1" applyAlignment="1">
      <alignment horizontal="center" vertical="center"/>
    </xf>
  </cellXfs>
  <cellStyles count="4">
    <cellStyle name="パーセント" xfId="1" builtinId="5"/>
    <cellStyle name="桁区切り" xfId="2" builtinId="6"/>
    <cellStyle name="標準" xfId="0" builtinId="0"/>
    <cellStyle name="標準 2" xfId="3" xr:uid="{00000000-0005-0000-0000-000003000000}"/>
  </cellStyles>
  <dxfs count="38">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tint="-0.249977111117893"/>
        </patternFill>
      </fill>
      <alignment horizontal="general" vertical="center" textRotation="0" wrapText="0" indent="0" justifyLastLine="0" shrinkToFit="1" readingOrder="0"/>
      <border diagonalUp="0" diagonalDown="0" outline="0">
        <left/>
        <right/>
        <top style="hair">
          <color indexed="64"/>
        </top>
        <bottom style="hair">
          <color indexed="64"/>
        </bottom>
      </border>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border diagonalUp="0" diagonalDown="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border diagonalUp="0" diagonalDown="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border diagonalUp="0" diagonalDown="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alignment horizontal="center" vertical="center" textRotation="0" wrapText="0" indent="0" justifyLastLine="0" shrinkToFit="0" readingOrder="0"/>
      <border diagonalUp="0" diagonalDown="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border outline="0">
        <bottom style="thin">
          <color indexed="64"/>
        </bottom>
      </border>
    </dxf>
    <dxf>
      <font>
        <b val="0"/>
        <i val="0"/>
        <strike val="0"/>
        <condense val="0"/>
        <extend val="0"/>
        <outline val="0"/>
        <shadow val="0"/>
        <u val="none"/>
        <vertAlign val="baseline"/>
        <sz val="8"/>
        <color theme="1"/>
        <name val="HGｺﾞｼｯｸM"/>
        <family val="3"/>
        <charset val="128"/>
        <scheme val="none"/>
      </font>
      <numFmt numFmtId="188" formatCode="##&quot;月&quot;"/>
      <fill>
        <patternFill patternType="none">
          <fgColor indexed="64"/>
          <bgColor indexed="65"/>
        </patternFill>
      </fill>
      <alignment horizontal="general"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HGｺﾞｼｯｸM"/>
        <family val="3"/>
        <charset val="128"/>
        <scheme val="none"/>
      </font>
      <numFmt numFmtId="188" formatCode="##&quot;月&quot;"/>
      <fill>
        <patternFill patternType="solid">
          <fgColor indexed="64"/>
          <bgColor theme="0"/>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25163;&#21462;&#38989;&#35336;&#31639;!A1"/><Relationship Id="rId1" Type="http://schemas.openxmlformats.org/officeDocument/2006/relationships/hyperlink" Target="#'&#24180;&#38291;&#21454;&#25903;&#65288;&#12391;&#12365;&#12428;&#12400;&#20837;&#21147;&#65289;'!A1"/></Relationships>
</file>

<file path=xl/drawings/drawing1.xml><?xml version="1.0" encoding="utf-8"?>
<xdr:wsDr xmlns:xdr="http://schemas.openxmlformats.org/drawingml/2006/spreadsheetDrawing" xmlns:a="http://schemas.openxmlformats.org/drawingml/2006/main">
  <xdr:twoCellAnchor>
    <xdr:from>
      <xdr:col>22</xdr:col>
      <xdr:colOff>127635</xdr:colOff>
      <xdr:row>47</xdr:row>
      <xdr:rowOff>209550</xdr:rowOff>
    </xdr:from>
    <xdr:to>
      <xdr:col>29</xdr:col>
      <xdr:colOff>89535</xdr:colOff>
      <xdr:row>51</xdr:row>
      <xdr:rowOff>57150</xdr:rowOff>
    </xdr:to>
    <xdr:sp macro="" textlink="">
      <xdr:nvSpPr>
        <xdr:cNvPr id="2" name="吹き出し: 角を丸めた四角形 1">
          <a:hlinkClick xmlns:r="http://schemas.openxmlformats.org/officeDocument/2006/relationships" r:id="rId1"/>
          <a:extLst>
            <a:ext uri="{FF2B5EF4-FFF2-40B4-BE49-F238E27FC236}">
              <a16:creationId xmlns:a16="http://schemas.microsoft.com/office/drawing/2014/main" id="{B5092E8A-6604-EED1-2C93-9895CE9A4E62}"/>
            </a:ext>
          </a:extLst>
        </xdr:cNvPr>
        <xdr:cNvSpPr/>
      </xdr:nvSpPr>
      <xdr:spPr>
        <a:xfrm>
          <a:off x="6410325" y="8096250"/>
          <a:ext cx="2028825" cy="723900"/>
        </a:xfrm>
        <a:prstGeom prst="wedgeRoundRectCallout">
          <a:avLst>
            <a:gd name="adj1" fmla="val -43838"/>
            <a:gd name="adj2" fmla="val 62501"/>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年間収支がよく分からない場合は、「年間収支シート」も参考になさってください。</a:t>
          </a:r>
        </a:p>
      </xdr:txBody>
    </xdr:sp>
    <xdr:clientData/>
  </xdr:twoCellAnchor>
  <xdr:twoCellAnchor>
    <xdr:from>
      <xdr:col>22</xdr:col>
      <xdr:colOff>87630</xdr:colOff>
      <xdr:row>30</xdr:row>
      <xdr:rowOff>142875</xdr:rowOff>
    </xdr:from>
    <xdr:to>
      <xdr:col>29</xdr:col>
      <xdr:colOff>47634</xdr:colOff>
      <xdr:row>33</xdr:row>
      <xdr:rowOff>209550</xdr:rowOff>
    </xdr:to>
    <xdr:sp macro="" textlink="">
      <xdr:nvSpPr>
        <xdr:cNvPr id="3" name="吹き出し: 角を丸めた四角形 2">
          <a:hlinkClick xmlns:r="http://schemas.openxmlformats.org/officeDocument/2006/relationships" r:id="rId2"/>
          <a:extLst>
            <a:ext uri="{FF2B5EF4-FFF2-40B4-BE49-F238E27FC236}">
              <a16:creationId xmlns:a16="http://schemas.microsoft.com/office/drawing/2014/main" id="{FD9ED0C1-6651-7D4E-4C9C-10B885A64901}"/>
            </a:ext>
          </a:extLst>
        </xdr:cNvPr>
        <xdr:cNvSpPr/>
      </xdr:nvSpPr>
      <xdr:spPr>
        <a:xfrm>
          <a:off x="6362700" y="4305300"/>
          <a:ext cx="2028825" cy="723900"/>
        </a:xfrm>
        <a:prstGeom prst="wedgeRoundRectCallout">
          <a:avLst>
            <a:gd name="adj1" fmla="val -43838"/>
            <a:gd name="adj2" fmla="val 62501"/>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手取り額がよく分からない場合は、「手取額計算シート」をご利用ください。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520065</xdr:colOff>
      <xdr:row>2</xdr:row>
      <xdr:rowOff>66675</xdr:rowOff>
    </xdr:from>
    <xdr:to>
      <xdr:col>14</xdr:col>
      <xdr:colOff>310515</xdr:colOff>
      <xdr:row>31</xdr:row>
      <xdr:rowOff>142875</xdr:rowOff>
    </xdr:to>
    <xdr:sp macro="" textlink="">
      <xdr:nvSpPr>
        <xdr:cNvPr id="2" name="正方形/長方形 1">
          <a:extLst>
            <a:ext uri="{FF2B5EF4-FFF2-40B4-BE49-F238E27FC236}">
              <a16:creationId xmlns:a16="http://schemas.microsoft.com/office/drawing/2014/main" id="{9BF5FD98-1C10-E0BD-5BC3-F16975BE688E}"/>
            </a:ext>
          </a:extLst>
        </xdr:cNvPr>
        <xdr:cNvSpPr/>
      </xdr:nvSpPr>
      <xdr:spPr>
        <a:xfrm>
          <a:off x="5149215" y="371475"/>
          <a:ext cx="3562350" cy="4495800"/>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u="sng">
              <a:solidFill>
                <a:schemeClr val="bg1"/>
              </a:solidFill>
            </a:rPr>
            <a:t>※</a:t>
          </a:r>
          <a:r>
            <a:rPr kumimoji="1" lang="ja-JP" altLang="en-US" sz="1000" u="sng">
              <a:solidFill>
                <a:schemeClr val="bg1"/>
              </a:solidFill>
            </a:rPr>
            <a:t>より実態に近いライフプラン表を作成したい場合は、この年間収支表もひとつの参考にお使いいただければと思います。</a:t>
          </a:r>
          <a:endParaRPr kumimoji="1" lang="en-US" altLang="ja-JP" sz="1000" u="sng">
            <a:solidFill>
              <a:schemeClr val="bg1"/>
            </a:solidFill>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lt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～使い方～</a:t>
          </a:r>
          <a:endParaRPr lang="ja-JP" altLang="ja-JP">
            <a:effectLst/>
          </a:endParaRPr>
        </a:p>
        <a:p>
          <a:pPr algn="l"/>
          <a:endParaRPr kumimoji="1" lang="en-US" altLang="ja-JP" sz="1100"/>
        </a:p>
        <a:p>
          <a:pPr algn="l"/>
          <a:r>
            <a:rPr kumimoji="1" lang="ja-JP" altLang="en-US" sz="1100"/>
            <a:t>１．まず、「１．支出項目」を自由に設定します。</a:t>
          </a:r>
          <a:endParaRPr kumimoji="1" lang="en-US" altLang="ja-JP" sz="1100"/>
        </a:p>
        <a:p>
          <a:pPr algn="l"/>
          <a:endParaRPr kumimoji="1" lang="en-US" altLang="ja-JP" sz="1100"/>
        </a:p>
        <a:p>
          <a:pPr algn="l"/>
          <a:r>
            <a:rPr kumimoji="1" lang="ja-JP" altLang="en-US" sz="1100"/>
            <a:t>２．支出項目の左の１～６までの数字は「３．区分」ごとに１基本生活費、２住宅費、３教育費、４保険、５車関連、６積立投資として設定します。</a:t>
          </a:r>
          <a:endParaRPr kumimoji="1" lang="en-US" altLang="ja-JP" sz="1100"/>
        </a:p>
        <a:p>
          <a:pPr algn="l"/>
          <a:endParaRPr kumimoji="1" lang="en-US" altLang="ja-JP" sz="1100"/>
        </a:p>
        <a:p>
          <a:pPr algn="l">
            <a:lnSpc>
              <a:spcPts val="1300"/>
            </a:lnSpc>
          </a:pPr>
          <a:r>
            <a:rPr kumimoji="1" lang="ja-JP" altLang="en-US" sz="1100"/>
            <a:t>３．「２．決済手段」を入力します。「１．支出項目」欄の（決済手段）はプルダウンで選びます。</a:t>
          </a:r>
          <a:endParaRPr kumimoji="1" lang="en-US" altLang="ja-JP" sz="1100"/>
        </a:p>
        <a:p>
          <a:pPr algn="l"/>
          <a:endParaRPr kumimoji="1" lang="en-US" altLang="ja-JP" sz="1100"/>
        </a:p>
        <a:p>
          <a:pPr algn="l">
            <a:lnSpc>
              <a:spcPts val="1300"/>
            </a:lnSpc>
          </a:pPr>
          <a:r>
            <a:rPr kumimoji="1" lang="ja-JP" altLang="en-US" sz="1100"/>
            <a:t>４．想定される年間の支出金額を１～１２月まで入力します。（２．決済手段、３．区分に自動反映します）</a:t>
          </a:r>
          <a:endParaRPr kumimoji="1" lang="en-US" altLang="ja-JP" sz="1100"/>
        </a:p>
        <a:p>
          <a:pPr algn="l"/>
          <a:endParaRPr kumimoji="1" lang="en-US" altLang="ja-JP" sz="1100"/>
        </a:p>
        <a:p>
          <a:pPr algn="l">
            <a:lnSpc>
              <a:spcPts val="1300"/>
            </a:lnSpc>
          </a:pPr>
          <a:r>
            <a:rPr kumimoji="1" lang="ja-JP" altLang="en-US" sz="1100"/>
            <a:t>５．予定の収入金額を入力します。</a:t>
          </a:r>
          <a:endParaRPr kumimoji="1" lang="en-US" altLang="ja-JP" sz="1100"/>
        </a:p>
        <a:p>
          <a:pPr algn="l"/>
          <a:endParaRPr kumimoji="1" lang="en-US" altLang="ja-JP" sz="1100"/>
        </a:p>
        <a:p>
          <a:pPr algn="l">
            <a:lnSpc>
              <a:spcPts val="1300"/>
            </a:lnSpc>
          </a:pPr>
          <a:r>
            <a:rPr kumimoji="1" lang="ja-JP" altLang="en-US" sz="1100"/>
            <a:t>６．予想される年間収支が分かります。</a:t>
          </a:r>
          <a:endParaRPr kumimoji="1" lang="en-US" altLang="ja-JP" sz="1100"/>
        </a:p>
        <a:p>
          <a:pPr algn="l"/>
          <a:endParaRPr kumimoji="1" lang="en-US" altLang="ja-JP" sz="1100"/>
        </a:p>
        <a:p>
          <a:pPr algn="l">
            <a:lnSpc>
              <a:spcPts val="1300"/>
            </a:lnSpc>
          </a:pPr>
          <a:r>
            <a:rPr kumimoji="1" lang="ja-JP" altLang="en-US" sz="1100"/>
            <a:t>７．毎月、実態に沿って数字をメンテナンスします。これで高度かつ最もシンプルな家計簿（年間収支）が見える化されます。</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3:R30" headerRowCount="0" totalsRowShown="0" headerRowDxfId="37" dataDxfId="35" headerRowBorderDxfId="36" tableBorderDxfId="34" dataCellStyle="桁区切り">
  <tableColumns count="17">
    <tableColumn id="1" xr3:uid="{00000000-0010-0000-0000-000001000000}" name="区分" headerRowDxfId="33" dataDxfId="32"/>
    <tableColumn id="2" xr3:uid="{00000000-0010-0000-0000-000002000000}" name="費目" headerRowDxfId="31" dataDxfId="30"/>
    <tableColumn id="3" xr3:uid="{00000000-0010-0000-0000-000003000000}" name="決済手段" headerRowDxfId="29" dataDxfId="28"/>
    <tableColumn id="4" xr3:uid="{00000000-0010-0000-0000-000004000000}" name="支払日等" headerRowDxfId="27" dataDxfId="26"/>
    <tableColumn id="5" xr3:uid="{00000000-0010-0000-0000-000005000000}" name="1月" headerRowDxfId="25" dataDxfId="24" dataCellStyle="桁区切り"/>
    <tableColumn id="6" xr3:uid="{00000000-0010-0000-0000-000006000000}" name="2月" headerRowDxfId="23" dataDxfId="22" dataCellStyle="桁区切り"/>
    <tableColumn id="7" xr3:uid="{00000000-0010-0000-0000-000007000000}" name="3月" headerRowDxfId="21" dataDxfId="20" dataCellStyle="桁区切り"/>
    <tableColumn id="8" xr3:uid="{00000000-0010-0000-0000-000008000000}" name="4月" headerRowDxfId="19" dataDxfId="18" dataCellStyle="桁区切り"/>
    <tableColumn id="9" xr3:uid="{00000000-0010-0000-0000-000009000000}" name="5月" headerRowDxfId="17" dataDxfId="16" dataCellStyle="桁区切り"/>
    <tableColumn id="10" xr3:uid="{00000000-0010-0000-0000-00000A000000}" name="6月" headerRowDxfId="15" dataDxfId="14" dataCellStyle="桁区切り"/>
    <tableColumn id="11" xr3:uid="{00000000-0010-0000-0000-00000B000000}" name="7月" headerRowDxfId="13" dataDxfId="12" dataCellStyle="桁区切り"/>
    <tableColumn id="12" xr3:uid="{00000000-0010-0000-0000-00000C000000}" name="8月" headerRowDxfId="11" dataDxfId="10" dataCellStyle="桁区切り"/>
    <tableColumn id="13" xr3:uid="{00000000-0010-0000-0000-00000D000000}" name="9月" headerRowDxfId="9" dataDxfId="8" dataCellStyle="桁区切り"/>
    <tableColumn id="14" xr3:uid="{00000000-0010-0000-0000-00000E000000}" name="10月" headerRowDxfId="7" dataDxfId="6" dataCellStyle="桁区切り"/>
    <tableColumn id="15" xr3:uid="{00000000-0010-0000-0000-00000F000000}" name="11月" headerRowDxfId="5" dataDxfId="4" dataCellStyle="桁区切り"/>
    <tableColumn id="16" xr3:uid="{00000000-0010-0000-0000-000010000000}" name="12月" headerRowDxfId="3" dataDxfId="2" dataCellStyle="桁区切り"/>
    <tableColumn id="17" xr3:uid="{00000000-0010-0000-0000-000011000000}" name="合計" headerRowDxfId="1" dataDxfId="0" dataCellStyle="桁区切り">
      <calculatedColumnFormula>SUM(F3:Q3)</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A89"/>
  <sheetViews>
    <sheetView tabSelected="1" workbookViewId="0">
      <selection activeCell="K18" sqref="K18:M18"/>
    </sheetView>
  </sheetViews>
  <sheetFormatPr defaultColWidth="3.875" defaultRowHeight="17.25" customHeight="1"/>
  <cols>
    <col min="1" max="1" width="1" style="1" customWidth="1"/>
    <col min="2" max="16384" width="3.875" style="1"/>
  </cols>
  <sheetData>
    <row r="2" spans="2:22" ht="17.25" customHeight="1">
      <c r="B2" s="209" t="s">
        <v>42</v>
      </c>
      <c r="C2" s="209"/>
      <c r="D2" s="209"/>
      <c r="E2" s="209"/>
      <c r="F2" s="209"/>
      <c r="G2" s="209"/>
      <c r="H2" s="209"/>
      <c r="I2" s="209"/>
      <c r="J2" s="209"/>
      <c r="K2" s="209"/>
      <c r="L2" s="209"/>
      <c r="M2" s="209"/>
      <c r="N2" s="209"/>
      <c r="O2" s="209"/>
      <c r="P2" s="209"/>
      <c r="Q2" s="209"/>
      <c r="R2" s="209"/>
      <c r="S2" s="209"/>
      <c r="T2" s="209"/>
      <c r="U2" s="209"/>
      <c r="V2" s="209"/>
    </row>
    <row r="3" spans="2:22" ht="17.25" customHeight="1">
      <c r="Q3" s="2"/>
      <c r="R3" s="1" t="s">
        <v>36</v>
      </c>
    </row>
    <row r="4" spans="2:22" ht="17.25" customHeight="1">
      <c r="B4" s="1" t="s">
        <v>14</v>
      </c>
    </row>
    <row r="5" spans="2:22" ht="17.25" customHeight="1">
      <c r="F5" s="1" t="s">
        <v>9</v>
      </c>
      <c r="K5" s="1" t="s">
        <v>44</v>
      </c>
      <c r="N5" s="1" t="s">
        <v>10</v>
      </c>
      <c r="P5" s="1" t="s">
        <v>8</v>
      </c>
    </row>
    <row r="6" spans="2:22" ht="17.25" customHeight="1">
      <c r="C6" s="201" t="s">
        <v>0</v>
      </c>
      <c r="D6" s="202"/>
      <c r="E6" s="210"/>
      <c r="F6" s="194" t="s">
        <v>289</v>
      </c>
      <c r="G6" s="195"/>
      <c r="H6" s="195"/>
      <c r="I6" s="195"/>
      <c r="J6" s="196"/>
      <c r="K6" s="193">
        <v>31778</v>
      </c>
      <c r="L6" s="193"/>
      <c r="M6" s="193"/>
      <c r="N6" s="211" t="s">
        <v>46</v>
      </c>
      <c r="O6" s="211"/>
      <c r="P6" s="197" t="s">
        <v>45</v>
      </c>
      <c r="Q6" s="197"/>
      <c r="R6" s="197"/>
      <c r="S6" s="197"/>
      <c r="T6" s="197"/>
      <c r="U6" s="197"/>
      <c r="V6" s="197"/>
    </row>
    <row r="7" spans="2:22" ht="17.25" customHeight="1">
      <c r="C7" s="201" t="s">
        <v>1</v>
      </c>
      <c r="D7" s="202"/>
      <c r="E7" s="210"/>
      <c r="F7" s="194"/>
      <c r="G7" s="195"/>
      <c r="H7" s="195"/>
      <c r="I7" s="195"/>
      <c r="J7" s="196"/>
      <c r="K7" s="193"/>
      <c r="L7" s="193"/>
      <c r="M7" s="193"/>
      <c r="N7" s="211" t="s">
        <v>47</v>
      </c>
      <c r="O7" s="211"/>
      <c r="P7" s="197" t="s">
        <v>45</v>
      </c>
      <c r="Q7" s="197"/>
      <c r="R7" s="197"/>
      <c r="S7" s="197"/>
      <c r="T7" s="197"/>
      <c r="U7" s="197"/>
      <c r="V7" s="197"/>
    </row>
    <row r="8" spans="2:22" ht="17.25" customHeight="1">
      <c r="C8" s="201" t="s">
        <v>2</v>
      </c>
      <c r="D8" s="202"/>
      <c r="E8" s="210"/>
      <c r="F8" s="194"/>
      <c r="G8" s="195"/>
      <c r="H8" s="195"/>
      <c r="I8" s="195"/>
      <c r="J8" s="196"/>
      <c r="K8" s="193"/>
      <c r="L8" s="193"/>
      <c r="M8" s="193"/>
      <c r="N8" s="211" t="s">
        <v>296</v>
      </c>
      <c r="O8" s="211"/>
      <c r="P8" s="197" t="s">
        <v>297</v>
      </c>
      <c r="Q8" s="197"/>
      <c r="R8" s="197"/>
      <c r="S8" s="197"/>
      <c r="T8" s="197"/>
      <c r="U8" s="197"/>
      <c r="V8" s="197"/>
    </row>
    <row r="9" spans="2:22" ht="17.25" customHeight="1">
      <c r="C9" s="201" t="s">
        <v>3</v>
      </c>
      <c r="D9" s="202"/>
      <c r="E9" s="210"/>
      <c r="F9" s="194"/>
      <c r="G9" s="195"/>
      <c r="H9" s="195"/>
      <c r="I9" s="195"/>
      <c r="J9" s="196"/>
      <c r="K9" s="193"/>
      <c r="L9" s="193"/>
      <c r="M9" s="193"/>
      <c r="N9" s="211" t="s">
        <v>296</v>
      </c>
      <c r="O9" s="211"/>
      <c r="P9" s="197" t="s">
        <v>295</v>
      </c>
      <c r="Q9" s="197"/>
      <c r="R9" s="197"/>
      <c r="S9" s="197"/>
      <c r="T9" s="197"/>
      <c r="U9" s="197"/>
      <c r="V9" s="197"/>
    </row>
    <row r="10" spans="2:22" ht="17.25" customHeight="1">
      <c r="C10" s="201" t="s">
        <v>4</v>
      </c>
      <c r="D10" s="202"/>
      <c r="E10" s="210"/>
      <c r="F10" s="194"/>
      <c r="G10" s="195"/>
      <c r="H10" s="195"/>
      <c r="I10" s="195"/>
      <c r="J10" s="196"/>
      <c r="K10" s="193"/>
      <c r="L10" s="193"/>
      <c r="M10" s="193"/>
      <c r="N10" s="211"/>
      <c r="O10" s="211"/>
      <c r="P10" s="197"/>
      <c r="Q10" s="197"/>
      <c r="R10" s="197"/>
      <c r="S10" s="197"/>
      <c r="T10" s="197"/>
      <c r="U10" s="197"/>
      <c r="V10" s="197"/>
    </row>
    <row r="11" spans="2:22" ht="17.25" customHeight="1">
      <c r="C11" s="201" t="s">
        <v>43</v>
      </c>
      <c r="D11" s="202"/>
      <c r="E11" s="210"/>
      <c r="F11" s="194"/>
      <c r="G11" s="195"/>
      <c r="H11" s="195"/>
      <c r="I11" s="195"/>
      <c r="J11" s="196"/>
      <c r="K11" s="193"/>
      <c r="L11" s="193"/>
      <c r="M11" s="193"/>
      <c r="N11" s="211"/>
      <c r="O11" s="211"/>
      <c r="P11" s="197"/>
      <c r="Q11" s="197"/>
      <c r="R11" s="197"/>
      <c r="S11" s="197"/>
      <c r="T11" s="197"/>
      <c r="U11" s="197"/>
      <c r="V11" s="197"/>
    </row>
    <row r="13" spans="2:22" ht="17.25" customHeight="1">
      <c r="B13" s="1" t="s">
        <v>15</v>
      </c>
      <c r="V13" s="3" t="s">
        <v>28</v>
      </c>
    </row>
    <row r="14" spans="2:22" ht="17.25" customHeight="1">
      <c r="C14" s="215" t="s">
        <v>11</v>
      </c>
      <c r="D14" s="216"/>
      <c r="E14" s="217"/>
      <c r="F14" s="192" t="s">
        <v>317</v>
      </c>
      <c r="G14" s="192"/>
      <c r="H14" s="192"/>
      <c r="I14" s="192"/>
      <c r="J14" s="192"/>
      <c r="K14" s="192" t="s">
        <v>318</v>
      </c>
      <c r="L14" s="192"/>
      <c r="M14" s="192"/>
      <c r="N14" s="192" t="s">
        <v>319</v>
      </c>
      <c r="O14" s="192"/>
      <c r="P14" s="192"/>
      <c r="Q14" s="192" t="s">
        <v>320</v>
      </c>
      <c r="R14" s="192"/>
      <c r="S14" s="192"/>
      <c r="T14" s="192"/>
      <c r="U14" s="192"/>
      <c r="V14" s="192"/>
    </row>
    <row r="15" spans="2:22" ht="17.25" customHeight="1">
      <c r="C15" s="218"/>
      <c r="D15" s="219"/>
      <c r="E15" s="220"/>
      <c r="F15" s="190"/>
      <c r="G15" s="190"/>
      <c r="H15" s="190"/>
      <c r="I15" s="190"/>
      <c r="J15" s="190"/>
      <c r="K15" s="189"/>
      <c r="L15" s="189"/>
      <c r="M15" s="189"/>
      <c r="N15" s="189"/>
      <c r="O15" s="189"/>
      <c r="P15" s="189"/>
      <c r="Q15" s="190"/>
      <c r="R15" s="190"/>
      <c r="S15" s="190"/>
      <c r="T15" s="190"/>
      <c r="U15" s="190"/>
      <c r="V15" s="190"/>
    </row>
    <row r="16" spans="2:22" ht="17.25" customHeight="1">
      <c r="C16" s="218"/>
      <c r="D16" s="219"/>
      <c r="E16" s="220"/>
      <c r="F16" s="190"/>
      <c r="G16" s="190"/>
      <c r="H16" s="190"/>
      <c r="I16" s="190"/>
      <c r="J16" s="190"/>
      <c r="K16" s="189"/>
      <c r="L16" s="189"/>
      <c r="M16" s="189"/>
      <c r="N16" s="189"/>
      <c r="O16" s="189"/>
      <c r="P16" s="189"/>
      <c r="Q16" s="190"/>
      <c r="R16" s="190"/>
      <c r="S16" s="190"/>
      <c r="T16" s="190"/>
      <c r="U16" s="190"/>
      <c r="V16" s="190"/>
    </row>
    <row r="17" spans="2:22" ht="17.25" customHeight="1">
      <c r="C17" s="218"/>
      <c r="D17" s="219"/>
      <c r="E17" s="220"/>
      <c r="F17" s="190"/>
      <c r="G17" s="190"/>
      <c r="H17" s="190"/>
      <c r="I17" s="190"/>
      <c r="J17" s="190"/>
      <c r="K17" s="189"/>
      <c r="L17" s="189"/>
      <c r="M17" s="189"/>
      <c r="N17" s="189"/>
      <c r="O17" s="189"/>
      <c r="P17" s="189"/>
      <c r="Q17" s="190"/>
      <c r="R17" s="190"/>
      <c r="S17" s="190"/>
      <c r="T17" s="190"/>
      <c r="U17" s="190"/>
      <c r="V17" s="190"/>
    </row>
    <row r="18" spans="2:22" ht="17.25" customHeight="1">
      <c r="C18" s="218"/>
      <c r="D18" s="219"/>
      <c r="E18" s="220"/>
      <c r="F18" s="190"/>
      <c r="G18" s="190"/>
      <c r="H18" s="190"/>
      <c r="I18" s="190"/>
      <c r="J18" s="190"/>
      <c r="K18" s="189"/>
      <c r="L18" s="189"/>
      <c r="M18" s="189"/>
      <c r="N18" s="189"/>
      <c r="O18" s="189"/>
      <c r="P18" s="189"/>
      <c r="Q18" s="190"/>
      <c r="R18" s="190"/>
      <c r="S18" s="190"/>
      <c r="T18" s="190"/>
      <c r="U18" s="190"/>
      <c r="V18" s="190"/>
    </row>
    <row r="19" spans="2:22" ht="17.25" customHeight="1">
      <c r="C19" s="218"/>
      <c r="D19" s="219"/>
      <c r="E19" s="220"/>
      <c r="F19" s="190"/>
      <c r="G19" s="190"/>
      <c r="H19" s="190"/>
      <c r="I19" s="190"/>
      <c r="J19" s="190"/>
      <c r="K19" s="189"/>
      <c r="L19" s="189"/>
      <c r="M19" s="189"/>
      <c r="N19" s="189"/>
      <c r="O19" s="189"/>
      <c r="P19" s="189"/>
      <c r="Q19" s="190"/>
      <c r="R19" s="190"/>
      <c r="S19" s="190"/>
      <c r="T19" s="190"/>
      <c r="U19" s="190"/>
      <c r="V19" s="190"/>
    </row>
    <row r="20" spans="2:22" ht="17.25" customHeight="1">
      <c r="C20" s="218"/>
      <c r="D20" s="219"/>
      <c r="E20" s="220"/>
      <c r="F20" s="190"/>
      <c r="G20" s="190"/>
      <c r="H20" s="190"/>
      <c r="I20" s="190"/>
      <c r="J20" s="190"/>
      <c r="K20" s="189"/>
      <c r="L20" s="189"/>
      <c r="M20" s="189"/>
      <c r="N20" s="189"/>
      <c r="O20" s="189"/>
      <c r="P20" s="189"/>
      <c r="Q20" s="190"/>
      <c r="R20" s="190"/>
      <c r="S20" s="190"/>
      <c r="T20" s="190"/>
      <c r="U20" s="190"/>
      <c r="V20" s="190"/>
    </row>
    <row r="21" spans="2:22" ht="17.25" customHeight="1">
      <c r="C21" s="218"/>
      <c r="D21" s="219"/>
      <c r="E21" s="220"/>
      <c r="F21" s="190"/>
      <c r="G21" s="190"/>
      <c r="H21" s="190"/>
      <c r="I21" s="190"/>
      <c r="J21" s="190"/>
      <c r="K21" s="189"/>
      <c r="L21" s="189"/>
      <c r="M21" s="189"/>
      <c r="N21" s="189"/>
      <c r="O21" s="189"/>
      <c r="P21" s="189"/>
      <c r="Q21" s="190"/>
      <c r="R21" s="190"/>
      <c r="S21" s="190"/>
      <c r="T21" s="190"/>
      <c r="U21" s="190"/>
      <c r="V21" s="190"/>
    </row>
    <row r="22" spans="2:22" ht="17.25" customHeight="1">
      <c r="C22" s="218"/>
      <c r="D22" s="219"/>
      <c r="E22" s="220"/>
      <c r="F22" s="190"/>
      <c r="G22" s="190"/>
      <c r="H22" s="190"/>
      <c r="I22" s="190"/>
      <c r="J22" s="190"/>
      <c r="K22" s="189"/>
      <c r="L22" s="189"/>
      <c r="M22" s="189"/>
      <c r="N22" s="189"/>
      <c r="O22" s="189"/>
      <c r="P22" s="189"/>
      <c r="Q22" s="190"/>
      <c r="R22" s="190"/>
      <c r="S22" s="190"/>
      <c r="T22" s="190"/>
      <c r="U22" s="190"/>
      <c r="V22" s="190"/>
    </row>
    <row r="23" spans="2:22" ht="17.25" customHeight="1">
      <c r="C23" s="218"/>
      <c r="D23" s="219"/>
      <c r="E23" s="220"/>
      <c r="F23" s="190"/>
      <c r="G23" s="190"/>
      <c r="H23" s="190"/>
      <c r="I23" s="190"/>
      <c r="J23" s="190"/>
      <c r="K23" s="189"/>
      <c r="L23" s="189"/>
      <c r="M23" s="189"/>
      <c r="N23" s="189"/>
      <c r="O23" s="189"/>
      <c r="P23" s="189"/>
      <c r="Q23" s="190"/>
      <c r="R23" s="190"/>
      <c r="S23" s="190"/>
      <c r="T23" s="190"/>
      <c r="U23" s="190"/>
      <c r="V23" s="190"/>
    </row>
    <row r="24" spans="2:22" ht="17.25" customHeight="1">
      <c r="C24" s="218"/>
      <c r="D24" s="219"/>
      <c r="E24" s="220"/>
      <c r="F24" s="190"/>
      <c r="G24" s="190"/>
      <c r="H24" s="190"/>
      <c r="I24" s="190"/>
      <c r="J24" s="190"/>
      <c r="K24" s="189"/>
      <c r="L24" s="189"/>
      <c r="M24" s="189"/>
      <c r="N24" s="189"/>
      <c r="O24" s="189"/>
      <c r="P24" s="189"/>
      <c r="Q24" s="190"/>
      <c r="R24" s="190"/>
      <c r="S24" s="190"/>
      <c r="T24" s="190"/>
      <c r="U24" s="190"/>
      <c r="V24" s="190"/>
    </row>
    <row r="25" spans="2:22" ht="17.25" customHeight="1">
      <c r="C25" s="218"/>
      <c r="D25" s="219"/>
      <c r="E25" s="220"/>
      <c r="F25" s="190"/>
      <c r="G25" s="190"/>
      <c r="H25" s="190"/>
      <c r="I25" s="190"/>
      <c r="J25" s="190"/>
      <c r="K25" s="189"/>
      <c r="L25" s="189"/>
      <c r="M25" s="189"/>
      <c r="N25" s="189"/>
      <c r="O25" s="189"/>
      <c r="P25" s="189"/>
      <c r="Q25" s="190"/>
      <c r="R25" s="190"/>
      <c r="S25" s="190"/>
      <c r="T25" s="190"/>
      <c r="U25" s="190"/>
      <c r="V25" s="190"/>
    </row>
    <row r="26" spans="2:22" ht="17.25" customHeight="1">
      <c r="C26" s="221"/>
      <c r="D26" s="222"/>
      <c r="E26" s="223"/>
      <c r="F26" s="192" t="s">
        <v>26</v>
      </c>
      <c r="G26" s="192"/>
      <c r="H26" s="192"/>
      <c r="I26" s="192"/>
      <c r="J26" s="192"/>
      <c r="K26" s="191">
        <f>SUM(K15:M25)</f>
        <v>0</v>
      </c>
      <c r="L26" s="191"/>
      <c r="M26" s="191"/>
      <c r="N26" s="191">
        <f>SUM(N15:P25)</f>
        <v>0</v>
      </c>
      <c r="O26" s="191"/>
      <c r="P26" s="191"/>
      <c r="Q26" s="192"/>
      <c r="R26" s="192"/>
      <c r="S26" s="192"/>
      <c r="T26" s="192"/>
      <c r="U26" s="192"/>
      <c r="V26" s="192"/>
    </row>
    <row r="27" spans="2:22" ht="17.25" customHeight="1">
      <c r="C27" s="215" t="s">
        <v>232</v>
      </c>
      <c r="D27" s="216"/>
      <c r="E27" s="217"/>
      <c r="F27" s="224" t="s">
        <v>293</v>
      </c>
      <c r="G27" s="225"/>
      <c r="H27" s="225"/>
      <c r="I27" s="225"/>
      <c r="J27" s="225"/>
      <c r="K27" s="225"/>
      <c r="L27" s="225"/>
      <c r="M27" s="225"/>
      <c r="N27" s="225"/>
      <c r="O27" s="225"/>
      <c r="P27" s="225"/>
      <c r="Q27" s="225"/>
      <c r="R27" s="225"/>
      <c r="S27" s="225"/>
      <c r="T27" s="225"/>
      <c r="U27" s="225"/>
      <c r="V27" s="226"/>
    </row>
    <row r="28" spans="2:22" ht="17.25" customHeight="1">
      <c r="C28" s="218"/>
      <c r="D28" s="219"/>
      <c r="E28" s="220"/>
      <c r="F28" s="227"/>
      <c r="G28" s="228"/>
      <c r="H28" s="228"/>
      <c r="I28" s="228"/>
      <c r="J28" s="228"/>
      <c r="K28" s="228"/>
      <c r="L28" s="228"/>
      <c r="M28" s="228"/>
      <c r="N28" s="228"/>
      <c r="O28" s="228"/>
      <c r="P28" s="228"/>
      <c r="Q28" s="228"/>
      <c r="R28" s="228"/>
      <c r="S28" s="228"/>
      <c r="T28" s="228"/>
      <c r="U28" s="228"/>
      <c r="V28" s="229"/>
    </row>
    <row r="29" spans="2:22" ht="17.25" customHeight="1">
      <c r="C29" s="221"/>
      <c r="D29" s="222"/>
      <c r="E29" s="223"/>
      <c r="F29" s="230"/>
      <c r="G29" s="231"/>
      <c r="H29" s="231"/>
      <c r="I29" s="231"/>
      <c r="J29" s="231"/>
      <c r="K29" s="231"/>
      <c r="L29" s="231"/>
      <c r="M29" s="231"/>
      <c r="N29" s="231"/>
      <c r="O29" s="231"/>
      <c r="P29" s="231"/>
      <c r="Q29" s="231"/>
      <c r="R29" s="231"/>
      <c r="S29" s="231"/>
      <c r="T29" s="231"/>
      <c r="U29" s="231"/>
      <c r="V29" s="232"/>
    </row>
    <row r="30" spans="2:22" ht="17.25" customHeight="1">
      <c r="C30" s="201" t="s">
        <v>12</v>
      </c>
      <c r="D30" s="202"/>
      <c r="E30" s="202"/>
      <c r="F30" s="200" t="s">
        <v>228</v>
      </c>
      <c r="G30" s="200"/>
      <c r="H30" s="200"/>
      <c r="I30" s="200"/>
      <c r="J30" s="200"/>
      <c r="K30" s="200"/>
      <c r="L30" s="200"/>
      <c r="M30" s="200"/>
      <c r="N30" s="200"/>
      <c r="O30" s="200"/>
      <c r="P30" s="200"/>
      <c r="Q30" s="200"/>
      <c r="R30" s="200"/>
      <c r="S30" s="200"/>
      <c r="T30" s="200"/>
      <c r="U30" s="200"/>
      <c r="V30" s="200"/>
    </row>
    <row r="32" spans="2:22" ht="17.25" customHeight="1">
      <c r="B32" s="1" t="s">
        <v>24</v>
      </c>
      <c r="F32" s="145" t="s">
        <v>234</v>
      </c>
    </row>
    <row r="33" spans="3:22" ht="17.25" customHeight="1">
      <c r="F33" s="1" t="s">
        <v>40</v>
      </c>
      <c r="J33" s="1" t="s">
        <v>13</v>
      </c>
    </row>
    <row r="34" spans="3:22" ht="17.25" customHeight="1">
      <c r="C34" s="201" t="s">
        <v>0</v>
      </c>
      <c r="D34" s="202"/>
      <c r="E34" s="210"/>
      <c r="F34" s="212">
        <v>500</v>
      </c>
      <c r="G34" s="213"/>
      <c r="H34" s="213"/>
      <c r="I34" s="214"/>
      <c r="J34" s="197" t="s">
        <v>31</v>
      </c>
      <c r="K34" s="197"/>
      <c r="L34" s="197"/>
      <c r="M34" s="197"/>
      <c r="N34" s="197"/>
      <c r="O34" s="197"/>
      <c r="P34" s="197"/>
      <c r="Q34" s="197"/>
      <c r="R34" s="197"/>
      <c r="S34" s="197"/>
      <c r="T34" s="197"/>
      <c r="U34" s="197"/>
      <c r="V34" s="197"/>
    </row>
    <row r="35" spans="3:22" ht="17.25" customHeight="1">
      <c r="C35" s="201" t="s">
        <v>1</v>
      </c>
      <c r="D35" s="202"/>
      <c r="E35" s="210"/>
      <c r="F35" s="212">
        <v>240</v>
      </c>
      <c r="G35" s="213"/>
      <c r="H35" s="213"/>
      <c r="I35" s="214"/>
      <c r="J35" s="197" t="s">
        <v>31</v>
      </c>
      <c r="K35" s="197"/>
      <c r="L35" s="197"/>
      <c r="M35" s="197"/>
      <c r="N35" s="197"/>
      <c r="O35" s="197"/>
      <c r="P35" s="197"/>
      <c r="Q35" s="197"/>
      <c r="R35" s="197"/>
      <c r="S35" s="197"/>
      <c r="T35" s="197"/>
      <c r="U35" s="197"/>
      <c r="V35" s="197"/>
    </row>
    <row r="36" spans="3:22" ht="17.25" customHeight="1">
      <c r="C36" s="144"/>
      <c r="D36" s="144"/>
      <c r="E36" s="144"/>
      <c r="F36" s="233">
        <f>SUM(F34:I35)</f>
        <v>740</v>
      </c>
      <c r="G36" s="233"/>
      <c r="H36" s="233"/>
      <c r="I36" s="233"/>
      <c r="J36" s="98"/>
      <c r="K36" s="98"/>
      <c r="L36" s="98"/>
      <c r="M36" s="98"/>
      <c r="N36" s="98"/>
      <c r="O36" s="98"/>
      <c r="P36" s="98"/>
      <c r="Q36" s="98"/>
      <c r="R36" s="98"/>
      <c r="S36" s="98"/>
      <c r="T36" s="98"/>
      <c r="U36" s="98"/>
      <c r="V36" s="98"/>
    </row>
    <row r="37" spans="3:22" ht="17.25" customHeight="1">
      <c r="C37" s="144"/>
      <c r="D37" s="144"/>
      <c r="E37" s="144"/>
      <c r="F37" s="99" t="s">
        <v>230</v>
      </c>
      <c r="G37" s="97"/>
      <c r="H37" s="97"/>
      <c r="I37" s="97"/>
      <c r="J37" s="98"/>
      <c r="K37" s="98"/>
      <c r="L37" s="98"/>
      <c r="M37" s="98"/>
      <c r="N37" s="98"/>
      <c r="O37" s="98"/>
      <c r="P37" s="98"/>
      <c r="Q37" s="98"/>
      <c r="R37" s="98"/>
      <c r="S37" s="98"/>
      <c r="T37" s="98"/>
      <c r="U37" s="98"/>
      <c r="V37" s="98"/>
    </row>
    <row r="38" spans="3:22" ht="17.25" customHeight="1">
      <c r="C38" s="201" t="s">
        <v>0</v>
      </c>
      <c r="D38" s="202"/>
      <c r="E38" s="210"/>
      <c r="F38" s="234" t="s">
        <v>231</v>
      </c>
      <c r="G38" s="234"/>
      <c r="H38" s="234"/>
      <c r="I38" s="234"/>
      <c r="J38" s="234"/>
      <c r="K38" s="234"/>
      <c r="L38" s="234"/>
      <c r="M38" s="234"/>
      <c r="N38" s="234"/>
      <c r="O38" s="234"/>
      <c r="P38" s="234"/>
      <c r="Q38" s="234"/>
      <c r="R38" s="234"/>
      <c r="S38" s="234"/>
      <c r="T38" s="234"/>
      <c r="U38" s="234"/>
      <c r="V38" s="234"/>
    </row>
    <row r="39" spans="3:22" ht="17.25" customHeight="1">
      <c r="C39" s="201" t="s">
        <v>1</v>
      </c>
      <c r="D39" s="202"/>
      <c r="E39" s="210"/>
      <c r="F39" s="234" t="s">
        <v>231</v>
      </c>
      <c r="G39" s="234"/>
      <c r="H39" s="234"/>
      <c r="I39" s="234"/>
      <c r="J39" s="234"/>
      <c r="K39" s="234"/>
      <c r="L39" s="234"/>
      <c r="M39" s="234"/>
      <c r="N39" s="234"/>
      <c r="O39" s="234"/>
      <c r="P39" s="234"/>
      <c r="Q39" s="234"/>
      <c r="R39" s="234"/>
      <c r="S39" s="234"/>
      <c r="T39" s="234"/>
      <c r="U39" s="234"/>
      <c r="V39" s="234"/>
    </row>
    <row r="40" spans="3:22" ht="17.25" customHeight="1">
      <c r="C40" s="144"/>
      <c r="D40" s="144"/>
      <c r="E40" s="144"/>
      <c r="F40" s="97"/>
      <c r="G40" s="97"/>
      <c r="H40" s="97"/>
      <c r="I40" s="97"/>
      <c r="J40" s="98"/>
      <c r="K40" s="98"/>
      <c r="L40" s="98"/>
      <c r="M40" s="98"/>
      <c r="N40" s="98"/>
      <c r="O40" s="98"/>
      <c r="P40" s="98"/>
      <c r="Q40" s="98"/>
      <c r="R40" s="98"/>
      <c r="S40" s="98"/>
      <c r="T40" s="98"/>
      <c r="U40" s="98"/>
      <c r="V40" s="98"/>
    </row>
    <row r="41" spans="3:22" ht="17.25" customHeight="1">
      <c r="C41" s="144"/>
      <c r="D41" s="144"/>
      <c r="E41" s="144"/>
      <c r="F41" s="99" t="s">
        <v>235</v>
      </c>
      <c r="G41" s="97"/>
      <c r="H41" s="97"/>
      <c r="I41" s="97"/>
      <c r="J41" s="98"/>
      <c r="K41" s="98"/>
      <c r="L41" s="98"/>
      <c r="M41" s="98"/>
      <c r="N41" s="98"/>
      <c r="O41" s="98"/>
      <c r="P41" s="98"/>
      <c r="Q41" s="98"/>
      <c r="R41" s="98"/>
      <c r="S41" s="98"/>
      <c r="T41" s="98"/>
      <c r="U41" s="98"/>
      <c r="V41" s="98"/>
    </row>
    <row r="42" spans="3:22" ht="17.25" customHeight="1">
      <c r="C42" s="201" t="s">
        <v>0</v>
      </c>
      <c r="D42" s="202"/>
      <c r="E42" s="210"/>
      <c r="F42" s="234" t="s">
        <v>298</v>
      </c>
      <c r="G42" s="234"/>
      <c r="H42" s="234"/>
      <c r="I42" s="234"/>
      <c r="J42" s="234"/>
      <c r="K42" s="234"/>
      <c r="L42" s="234"/>
      <c r="M42" s="234"/>
      <c r="N42" s="234"/>
      <c r="O42" s="234"/>
      <c r="P42" s="234"/>
      <c r="Q42" s="234"/>
      <c r="R42" s="234"/>
      <c r="S42" s="234"/>
      <c r="T42" s="234"/>
      <c r="U42" s="234"/>
      <c r="V42" s="234"/>
    </row>
    <row r="43" spans="3:22" ht="17.25" customHeight="1">
      <c r="C43" s="201" t="s">
        <v>1</v>
      </c>
      <c r="D43" s="202"/>
      <c r="E43" s="210"/>
      <c r="F43" s="234" t="s">
        <v>236</v>
      </c>
      <c r="G43" s="234"/>
      <c r="H43" s="234"/>
      <c r="I43" s="234"/>
      <c r="J43" s="234"/>
      <c r="K43" s="234"/>
      <c r="L43" s="234"/>
      <c r="M43" s="234"/>
      <c r="N43" s="234"/>
      <c r="O43" s="234"/>
      <c r="P43" s="234"/>
      <c r="Q43" s="234"/>
      <c r="R43" s="234"/>
      <c r="S43" s="234"/>
      <c r="T43" s="234"/>
      <c r="U43" s="234"/>
      <c r="V43" s="234"/>
    </row>
    <row r="45" spans="3:22" ht="17.25" customHeight="1">
      <c r="C45" s="201" t="s">
        <v>7</v>
      </c>
      <c r="D45" s="202"/>
      <c r="E45" s="202"/>
      <c r="F45" s="200"/>
      <c r="G45" s="200"/>
      <c r="H45" s="200"/>
      <c r="I45" s="200"/>
      <c r="J45" s="200"/>
      <c r="K45" s="200"/>
      <c r="L45" s="200"/>
      <c r="M45" s="200"/>
      <c r="N45" s="200"/>
      <c r="O45" s="200"/>
      <c r="P45" s="200"/>
      <c r="Q45" s="200"/>
      <c r="R45" s="200"/>
      <c r="S45" s="200"/>
      <c r="T45" s="200"/>
      <c r="U45" s="200"/>
      <c r="V45" s="200"/>
    </row>
    <row r="47" spans="3:22" ht="17.25" customHeight="1">
      <c r="C47" s="201" t="s">
        <v>5</v>
      </c>
      <c r="D47" s="202"/>
      <c r="E47" s="202"/>
      <c r="F47" s="197" t="s">
        <v>16</v>
      </c>
      <c r="G47" s="197"/>
      <c r="H47" s="197"/>
      <c r="I47" s="197"/>
      <c r="J47" s="197"/>
      <c r="K47" s="197"/>
      <c r="L47" s="197"/>
      <c r="M47" s="197"/>
      <c r="N47" s="197"/>
      <c r="O47" s="197"/>
      <c r="P47" s="197"/>
      <c r="Q47" s="197"/>
      <c r="R47" s="197"/>
      <c r="S47" s="197"/>
      <c r="T47" s="197"/>
      <c r="U47" s="197"/>
      <c r="V47" s="197"/>
    </row>
    <row r="48" spans="3:22" ht="17.25" customHeight="1">
      <c r="C48" s="201" t="s">
        <v>6</v>
      </c>
      <c r="D48" s="202"/>
      <c r="E48" s="202"/>
      <c r="F48" s="197" t="s">
        <v>16</v>
      </c>
      <c r="G48" s="197"/>
      <c r="H48" s="197"/>
      <c r="I48" s="197"/>
      <c r="J48" s="197"/>
      <c r="K48" s="197"/>
      <c r="L48" s="197"/>
      <c r="M48" s="197"/>
      <c r="N48" s="197"/>
      <c r="O48" s="197"/>
      <c r="P48" s="197"/>
      <c r="Q48" s="197"/>
      <c r="R48" s="197"/>
      <c r="S48" s="197"/>
      <c r="T48" s="197"/>
      <c r="U48" s="197"/>
      <c r="V48" s="197"/>
    </row>
    <row r="50" spans="2:27" ht="17.25" customHeight="1">
      <c r="B50" s="1" t="s">
        <v>25</v>
      </c>
      <c r="V50" s="3" t="s">
        <v>313</v>
      </c>
    </row>
    <row r="51" spans="2:27" ht="17.25" customHeight="1">
      <c r="C51" s="201" t="s">
        <v>17</v>
      </c>
      <c r="D51" s="202"/>
      <c r="E51" s="202"/>
      <c r="F51" s="203" t="s">
        <v>23</v>
      </c>
      <c r="G51" s="204"/>
      <c r="H51" s="204"/>
      <c r="I51" s="204"/>
      <c r="J51" s="204"/>
      <c r="K51" s="204"/>
      <c r="L51" s="204"/>
      <c r="M51" s="204"/>
      <c r="N51" s="204"/>
      <c r="O51" s="204"/>
      <c r="P51" s="204"/>
      <c r="Q51" s="204"/>
      <c r="R51" s="204"/>
      <c r="S51" s="205"/>
      <c r="T51" s="206">
        <v>0</v>
      </c>
      <c r="U51" s="207"/>
      <c r="V51" s="208"/>
    </row>
    <row r="52" spans="2:27" ht="17.25" customHeight="1">
      <c r="C52" s="201" t="s">
        <v>18</v>
      </c>
      <c r="D52" s="202"/>
      <c r="E52" s="202"/>
      <c r="F52" s="203"/>
      <c r="G52" s="204"/>
      <c r="H52" s="204"/>
      <c r="I52" s="204"/>
      <c r="J52" s="204"/>
      <c r="K52" s="204"/>
      <c r="L52" s="204"/>
      <c r="M52" s="204"/>
      <c r="N52" s="204"/>
      <c r="O52" s="204"/>
      <c r="P52" s="204"/>
      <c r="Q52" s="204"/>
      <c r="R52" s="204"/>
      <c r="S52" s="205"/>
      <c r="T52" s="206">
        <v>0</v>
      </c>
      <c r="U52" s="207"/>
      <c r="V52" s="208"/>
    </row>
    <row r="53" spans="2:27" ht="17.25" customHeight="1">
      <c r="C53" s="201" t="s">
        <v>19</v>
      </c>
      <c r="D53" s="202"/>
      <c r="E53" s="202"/>
      <c r="F53" s="203" t="s">
        <v>233</v>
      </c>
      <c r="G53" s="204"/>
      <c r="H53" s="204"/>
      <c r="I53" s="204"/>
      <c r="J53" s="204"/>
      <c r="K53" s="204"/>
      <c r="L53" s="204"/>
      <c r="M53" s="204"/>
      <c r="N53" s="204"/>
      <c r="O53" s="204"/>
      <c r="P53" s="204"/>
      <c r="Q53" s="204"/>
      <c r="R53" s="204"/>
      <c r="S53" s="205"/>
      <c r="T53" s="206">
        <v>0</v>
      </c>
      <c r="U53" s="207"/>
      <c r="V53" s="208"/>
    </row>
    <row r="54" spans="2:27" ht="17.25" customHeight="1">
      <c r="C54" s="201" t="s">
        <v>20</v>
      </c>
      <c r="D54" s="202"/>
      <c r="E54" s="202"/>
      <c r="F54" s="203" t="s">
        <v>29</v>
      </c>
      <c r="G54" s="204"/>
      <c r="H54" s="204"/>
      <c r="I54" s="204"/>
      <c r="J54" s="204"/>
      <c r="K54" s="204"/>
      <c r="L54" s="204"/>
      <c r="M54" s="204"/>
      <c r="N54" s="204"/>
      <c r="O54" s="204"/>
      <c r="P54" s="204"/>
      <c r="Q54" s="204"/>
      <c r="R54" s="204"/>
      <c r="S54" s="205"/>
      <c r="T54" s="206">
        <v>0</v>
      </c>
      <c r="U54" s="207"/>
      <c r="V54" s="208"/>
    </row>
    <row r="55" spans="2:27" ht="17.25" customHeight="1">
      <c r="C55" s="201" t="s">
        <v>21</v>
      </c>
      <c r="D55" s="202"/>
      <c r="E55" s="202"/>
      <c r="F55" s="203"/>
      <c r="G55" s="204"/>
      <c r="H55" s="204"/>
      <c r="I55" s="204"/>
      <c r="J55" s="204"/>
      <c r="K55" s="204"/>
      <c r="L55" s="204"/>
      <c r="M55" s="204"/>
      <c r="N55" s="204"/>
      <c r="O55" s="204"/>
      <c r="P55" s="204"/>
      <c r="Q55" s="204"/>
      <c r="R55" s="204"/>
      <c r="S55" s="205"/>
      <c r="T55" s="206">
        <v>0</v>
      </c>
      <c r="U55" s="207"/>
      <c r="V55" s="208"/>
    </row>
    <row r="56" spans="2:27" ht="17.25" customHeight="1">
      <c r="C56" s="201" t="s">
        <v>22</v>
      </c>
      <c r="D56" s="202"/>
      <c r="E56" s="202"/>
      <c r="F56" s="203" t="s">
        <v>30</v>
      </c>
      <c r="G56" s="204"/>
      <c r="H56" s="204"/>
      <c r="I56" s="204"/>
      <c r="J56" s="204"/>
      <c r="K56" s="204"/>
      <c r="L56" s="204"/>
      <c r="M56" s="204"/>
      <c r="N56" s="204"/>
      <c r="O56" s="204"/>
      <c r="P56" s="204"/>
      <c r="Q56" s="204"/>
      <c r="R56" s="204"/>
      <c r="S56" s="205"/>
      <c r="T56" s="206">
        <v>0</v>
      </c>
      <c r="U56" s="207"/>
      <c r="V56" s="208"/>
    </row>
    <row r="57" spans="2:27" ht="17.25" customHeight="1">
      <c r="C57" s="201" t="s">
        <v>22</v>
      </c>
      <c r="D57" s="202"/>
      <c r="E57" s="202"/>
      <c r="F57" s="203" t="s">
        <v>30</v>
      </c>
      <c r="G57" s="204"/>
      <c r="H57" s="204"/>
      <c r="I57" s="204"/>
      <c r="J57" s="204"/>
      <c r="K57" s="204"/>
      <c r="L57" s="204"/>
      <c r="M57" s="204"/>
      <c r="N57" s="204"/>
      <c r="O57" s="204"/>
      <c r="P57" s="204"/>
      <c r="Q57" s="204"/>
      <c r="R57" s="204"/>
      <c r="S57" s="205"/>
      <c r="T57" s="206">
        <v>0</v>
      </c>
      <c r="U57" s="207"/>
      <c r="V57" s="208"/>
    </row>
    <row r="58" spans="2:27" ht="17.25" customHeight="1">
      <c r="C58" s="201" t="s">
        <v>22</v>
      </c>
      <c r="D58" s="202"/>
      <c r="E58" s="202"/>
      <c r="F58" s="203" t="s">
        <v>30</v>
      </c>
      <c r="G58" s="204"/>
      <c r="H58" s="204"/>
      <c r="I58" s="204"/>
      <c r="J58" s="204"/>
      <c r="K58" s="204"/>
      <c r="L58" s="204"/>
      <c r="M58" s="204"/>
      <c r="N58" s="204"/>
      <c r="O58" s="204"/>
      <c r="P58" s="204"/>
      <c r="Q58" s="204"/>
      <c r="R58" s="204"/>
      <c r="S58" s="205"/>
      <c r="T58" s="206">
        <v>0</v>
      </c>
      <c r="U58" s="207"/>
      <c r="V58" s="208"/>
      <c r="X58" s="1" t="s">
        <v>294</v>
      </c>
    </row>
    <row r="59" spans="2:27" ht="17.25" customHeight="1">
      <c r="C59" s="238" t="s">
        <v>26</v>
      </c>
      <c r="D59" s="238"/>
      <c r="E59" s="238"/>
      <c r="F59" s="238"/>
      <c r="G59" s="238"/>
      <c r="H59" s="238"/>
      <c r="I59" s="238"/>
      <c r="J59" s="238"/>
      <c r="K59" s="238"/>
      <c r="L59" s="238"/>
      <c r="M59" s="238"/>
      <c r="N59" s="238"/>
      <c r="O59" s="238"/>
      <c r="P59" s="238"/>
      <c r="Q59" s="238"/>
      <c r="R59" s="238"/>
      <c r="S59" s="238"/>
      <c r="T59" s="236">
        <f>SUM(T51:V58)</f>
        <v>0</v>
      </c>
      <c r="U59" s="237"/>
      <c r="V59" s="237"/>
      <c r="X59" s="235">
        <f>F36-T59</f>
        <v>740</v>
      </c>
      <c r="Y59" s="235"/>
      <c r="Z59" s="235"/>
      <c r="AA59" s="235"/>
    </row>
    <row r="61" spans="2:27" ht="17.25" customHeight="1">
      <c r="B61" s="1" t="s">
        <v>27</v>
      </c>
    </row>
    <row r="62" spans="2:27" ht="17.25" customHeight="1">
      <c r="C62" s="200" t="s">
        <v>41</v>
      </c>
      <c r="D62" s="200"/>
      <c r="E62" s="200"/>
      <c r="F62" s="200"/>
      <c r="G62" s="200"/>
      <c r="H62" s="200"/>
      <c r="I62" s="200"/>
      <c r="J62" s="200"/>
      <c r="K62" s="200"/>
      <c r="L62" s="200"/>
      <c r="M62" s="200"/>
      <c r="N62" s="200"/>
      <c r="O62" s="200"/>
      <c r="P62" s="200"/>
      <c r="Q62" s="200"/>
      <c r="R62" s="200"/>
      <c r="S62" s="200"/>
      <c r="T62" s="200"/>
      <c r="U62" s="200"/>
      <c r="V62" s="200"/>
    </row>
    <row r="64" spans="2:27" ht="17.25" customHeight="1">
      <c r="B64" s="1" t="s">
        <v>37</v>
      </c>
    </row>
    <row r="65" spans="2:22" ht="17.25" customHeight="1">
      <c r="C65" s="200" t="s">
        <v>290</v>
      </c>
      <c r="D65" s="200"/>
      <c r="E65" s="200"/>
      <c r="F65" s="200"/>
      <c r="G65" s="200"/>
      <c r="H65" s="200"/>
      <c r="I65" s="200"/>
      <c r="J65" s="200"/>
      <c r="K65" s="200"/>
      <c r="L65" s="200"/>
      <c r="M65" s="200"/>
      <c r="N65" s="200"/>
      <c r="O65" s="200"/>
      <c r="P65" s="200"/>
      <c r="Q65" s="200"/>
      <c r="R65" s="200"/>
      <c r="S65" s="200"/>
      <c r="T65" s="200"/>
      <c r="U65" s="200"/>
      <c r="V65" s="200"/>
    </row>
    <row r="66" spans="2:22" ht="17.25" customHeight="1">
      <c r="C66" s="200" t="s">
        <v>229</v>
      </c>
      <c r="D66" s="200"/>
      <c r="E66" s="200"/>
      <c r="F66" s="200"/>
      <c r="G66" s="200"/>
      <c r="H66" s="200"/>
      <c r="I66" s="200"/>
      <c r="J66" s="200"/>
      <c r="K66" s="200"/>
      <c r="L66" s="200"/>
      <c r="M66" s="200"/>
      <c r="N66" s="200"/>
      <c r="O66" s="200"/>
      <c r="P66" s="200"/>
      <c r="Q66" s="200"/>
      <c r="R66" s="200"/>
      <c r="S66" s="200"/>
      <c r="T66" s="200"/>
      <c r="U66" s="200"/>
      <c r="V66" s="200"/>
    </row>
    <row r="67" spans="2:22" ht="17.25" customHeight="1">
      <c r="C67" s="200" t="s">
        <v>38</v>
      </c>
      <c r="D67" s="200"/>
      <c r="E67" s="200"/>
      <c r="F67" s="200"/>
      <c r="G67" s="200"/>
      <c r="H67" s="200"/>
      <c r="I67" s="200"/>
      <c r="J67" s="200"/>
      <c r="K67" s="200"/>
      <c r="L67" s="200"/>
      <c r="M67" s="200"/>
      <c r="N67" s="200"/>
      <c r="O67" s="200"/>
      <c r="P67" s="200"/>
      <c r="Q67" s="200"/>
      <c r="R67" s="200"/>
      <c r="S67" s="200"/>
      <c r="T67" s="200"/>
      <c r="U67" s="200"/>
      <c r="V67" s="200"/>
    </row>
    <row r="68" spans="2:22" ht="17.25" customHeight="1">
      <c r="C68" s="200"/>
      <c r="D68" s="200"/>
      <c r="E68" s="200"/>
      <c r="F68" s="200"/>
      <c r="G68" s="200"/>
      <c r="H68" s="200"/>
      <c r="I68" s="200"/>
      <c r="J68" s="200"/>
      <c r="K68" s="200"/>
      <c r="L68" s="200"/>
      <c r="M68" s="200"/>
      <c r="N68" s="200"/>
      <c r="O68" s="200"/>
      <c r="P68" s="200"/>
      <c r="Q68" s="200"/>
      <c r="R68" s="200"/>
      <c r="S68" s="200"/>
      <c r="T68" s="200"/>
      <c r="U68" s="200"/>
      <c r="V68" s="200"/>
    </row>
    <row r="69" spans="2:22" ht="17.25" customHeight="1">
      <c r="C69" s="200"/>
      <c r="D69" s="200"/>
      <c r="E69" s="200"/>
      <c r="F69" s="200"/>
      <c r="G69" s="200"/>
      <c r="H69" s="200"/>
      <c r="I69" s="200"/>
      <c r="J69" s="200"/>
      <c r="K69" s="200"/>
      <c r="L69" s="200"/>
      <c r="M69" s="200"/>
      <c r="N69" s="200"/>
      <c r="O69" s="200"/>
      <c r="P69" s="200"/>
      <c r="Q69" s="200"/>
      <c r="R69" s="200"/>
      <c r="S69" s="200"/>
      <c r="T69" s="200"/>
      <c r="U69" s="200"/>
      <c r="V69" s="200"/>
    </row>
    <row r="70" spans="2:22" ht="17.25" customHeight="1">
      <c r="C70" s="200"/>
      <c r="D70" s="200"/>
      <c r="E70" s="200"/>
      <c r="F70" s="200"/>
      <c r="G70" s="200"/>
      <c r="H70" s="200"/>
      <c r="I70" s="200"/>
      <c r="J70" s="200"/>
      <c r="K70" s="200"/>
      <c r="L70" s="200"/>
      <c r="M70" s="200"/>
      <c r="N70" s="200"/>
      <c r="O70" s="200"/>
      <c r="P70" s="200"/>
      <c r="Q70" s="200"/>
      <c r="R70" s="200"/>
      <c r="S70" s="200"/>
      <c r="T70" s="200"/>
      <c r="U70" s="200"/>
      <c r="V70" s="200"/>
    </row>
    <row r="72" spans="2:22" ht="17.25" customHeight="1">
      <c r="B72" s="1" t="s">
        <v>32</v>
      </c>
    </row>
    <row r="73" spans="2:22" ht="17.25" customHeight="1">
      <c r="C73" s="200" t="s">
        <v>291</v>
      </c>
      <c r="D73" s="200"/>
      <c r="E73" s="200"/>
      <c r="F73" s="200"/>
      <c r="G73" s="200"/>
      <c r="H73" s="200"/>
      <c r="I73" s="200"/>
      <c r="J73" s="200"/>
      <c r="K73" s="200"/>
      <c r="L73" s="200"/>
      <c r="M73" s="200"/>
      <c r="N73" s="200"/>
      <c r="O73" s="200"/>
      <c r="P73" s="200"/>
      <c r="Q73" s="200"/>
      <c r="R73" s="200"/>
      <c r="S73" s="200"/>
      <c r="T73" s="200"/>
      <c r="U73" s="200"/>
      <c r="V73" s="200"/>
    </row>
    <row r="75" spans="2:22" ht="17.25" customHeight="1">
      <c r="B75" s="1" t="s">
        <v>33</v>
      </c>
    </row>
    <row r="76" spans="2:22" ht="17.25" customHeight="1">
      <c r="C76" s="199" t="s">
        <v>299</v>
      </c>
      <c r="D76" s="199"/>
      <c r="E76" s="199"/>
      <c r="F76" s="199"/>
      <c r="G76" s="199"/>
      <c r="H76" s="199"/>
      <c r="I76" s="199"/>
      <c r="J76" s="199"/>
      <c r="K76" s="199"/>
      <c r="L76" s="199"/>
      <c r="M76" s="199"/>
      <c r="N76" s="199"/>
      <c r="O76" s="199"/>
      <c r="P76" s="199"/>
      <c r="Q76" s="199"/>
      <c r="R76" s="199"/>
      <c r="S76" s="199"/>
      <c r="T76" s="199"/>
      <c r="U76" s="199"/>
      <c r="V76" s="199"/>
    </row>
    <row r="77" spans="2:22" ht="17.25" customHeight="1">
      <c r="C77" s="199"/>
      <c r="D77" s="199"/>
      <c r="E77" s="199"/>
      <c r="F77" s="199"/>
      <c r="G77" s="199"/>
      <c r="H77" s="199"/>
      <c r="I77" s="199"/>
      <c r="J77" s="199"/>
      <c r="K77" s="199"/>
      <c r="L77" s="199"/>
      <c r="M77" s="199"/>
      <c r="N77" s="199"/>
      <c r="O77" s="199"/>
      <c r="P77" s="199"/>
      <c r="Q77" s="199"/>
      <c r="R77" s="199"/>
      <c r="S77" s="199"/>
      <c r="T77" s="199"/>
      <c r="U77" s="199"/>
      <c r="V77" s="199"/>
    </row>
    <row r="79" spans="2:22" ht="17.25" customHeight="1">
      <c r="B79" s="1" t="s">
        <v>34</v>
      </c>
    </row>
    <row r="80" spans="2:22" ht="17.25" customHeight="1">
      <c r="C80" s="198" t="s">
        <v>300</v>
      </c>
      <c r="D80" s="198"/>
      <c r="E80" s="198"/>
      <c r="F80" s="198"/>
      <c r="G80" s="198"/>
      <c r="H80" s="198"/>
      <c r="I80" s="198"/>
      <c r="J80" s="198"/>
      <c r="K80" s="198"/>
      <c r="L80" s="198"/>
      <c r="M80" s="198"/>
      <c r="N80" s="198"/>
      <c r="O80" s="198"/>
      <c r="P80" s="198"/>
      <c r="Q80" s="198"/>
      <c r="R80" s="198"/>
      <c r="S80" s="198"/>
      <c r="T80" s="198"/>
      <c r="U80" s="198"/>
      <c r="V80" s="198"/>
    </row>
    <row r="81" spans="2:22" ht="17.25" customHeight="1">
      <c r="C81" s="198"/>
      <c r="D81" s="198"/>
      <c r="E81" s="198"/>
      <c r="F81" s="198"/>
      <c r="G81" s="198"/>
      <c r="H81" s="198"/>
      <c r="I81" s="198"/>
      <c r="J81" s="198"/>
      <c r="K81" s="198"/>
      <c r="L81" s="198"/>
      <c r="M81" s="198"/>
      <c r="N81" s="198"/>
      <c r="O81" s="198"/>
      <c r="P81" s="198"/>
      <c r="Q81" s="198"/>
      <c r="R81" s="198"/>
      <c r="S81" s="198"/>
      <c r="T81" s="198"/>
      <c r="U81" s="198"/>
      <c r="V81" s="198"/>
    </row>
    <row r="82" spans="2:22" ht="17.25" customHeight="1">
      <c r="C82" s="198"/>
      <c r="D82" s="198"/>
      <c r="E82" s="198"/>
      <c r="F82" s="198"/>
      <c r="G82" s="198"/>
      <c r="H82" s="198"/>
      <c r="I82" s="198"/>
      <c r="J82" s="198"/>
      <c r="K82" s="198"/>
      <c r="L82" s="198"/>
      <c r="M82" s="198"/>
      <c r="N82" s="198"/>
      <c r="O82" s="198"/>
      <c r="P82" s="198"/>
      <c r="Q82" s="198"/>
      <c r="R82" s="198"/>
      <c r="S82" s="198"/>
      <c r="T82" s="198"/>
      <c r="U82" s="198"/>
      <c r="V82" s="198"/>
    </row>
    <row r="83" spans="2:22" ht="17.25" customHeight="1">
      <c r="C83" s="198"/>
      <c r="D83" s="198"/>
      <c r="E83" s="198"/>
      <c r="F83" s="198"/>
      <c r="G83" s="198"/>
      <c r="H83" s="198"/>
      <c r="I83" s="198"/>
      <c r="J83" s="198"/>
      <c r="K83" s="198"/>
      <c r="L83" s="198"/>
      <c r="M83" s="198"/>
      <c r="N83" s="198"/>
      <c r="O83" s="198"/>
      <c r="P83" s="198"/>
      <c r="Q83" s="198"/>
      <c r="R83" s="198"/>
      <c r="S83" s="198"/>
      <c r="T83" s="198"/>
      <c r="U83" s="198"/>
      <c r="V83" s="198"/>
    </row>
    <row r="84" spans="2:22" ht="17.25" customHeight="1">
      <c r="C84" s="198"/>
      <c r="D84" s="198"/>
      <c r="E84" s="198"/>
      <c r="F84" s="198"/>
      <c r="G84" s="198"/>
      <c r="H84" s="198"/>
      <c r="I84" s="198"/>
      <c r="J84" s="198"/>
      <c r="K84" s="198"/>
      <c r="L84" s="198"/>
      <c r="M84" s="198"/>
      <c r="N84" s="198"/>
      <c r="O84" s="198"/>
      <c r="P84" s="198"/>
      <c r="Q84" s="198"/>
      <c r="R84" s="198"/>
      <c r="S84" s="198"/>
      <c r="T84" s="198"/>
      <c r="U84" s="198"/>
      <c r="V84" s="198"/>
    </row>
    <row r="86" spans="2:22" ht="17.25" customHeight="1">
      <c r="B86" s="1" t="s">
        <v>35</v>
      </c>
    </row>
    <row r="87" spans="2:22" ht="17.25" customHeight="1">
      <c r="C87" s="198" t="s">
        <v>39</v>
      </c>
      <c r="D87" s="199"/>
      <c r="E87" s="199"/>
      <c r="F87" s="199"/>
      <c r="G87" s="199"/>
      <c r="H87" s="199"/>
      <c r="I87" s="199"/>
      <c r="J87" s="199"/>
      <c r="K87" s="199"/>
      <c r="L87" s="199"/>
      <c r="M87" s="199"/>
      <c r="N87" s="199"/>
      <c r="O87" s="199"/>
      <c r="P87" s="199"/>
      <c r="Q87" s="199"/>
      <c r="R87" s="199"/>
      <c r="S87" s="199"/>
      <c r="T87" s="199"/>
      <c r="U87" s="199"/>
      <c r="V87" s="199"/>
    </row>
    <row r="88" spans="2:22" ht="17.25" customHeight="1">
      <c r="C88" s="199"/>
      <c r="D88" s="199"/>
      <c r="E88" s="199"/>
      <c r="F88" s="199"/>
      <c r="G88" s="199"/>
      <c r="H88" s="199"/>
      <c r="I88" s="199"/>
      <c r="J88" s="199"/>
      <c r="K88" s="199"/>
      <c r="L88" s="199"/>
      <c r="M88" s="199"/>
      <c r="N88" s="199"/>
      <c r="O88" s="199"/>
      <c r="P88" s="199"/>
      <c r="Q88" s="199"/>
      <c r="R88" s="199"/>
      <c r="S88" s="199"/>
      <c r="T88" s="199"/>
      <c r="U88" s="199"/>
      <c r="V88" s="199"/>
    </row>
    <row r="89" spans="2:22" ht="17.25" customHeight="1">
      <c r="C89" s="199"/>
      <c r="D89" s="199"/>
      <c r="E89" s="199"/>
      <c r="F89" s="199"/>
      <c r="G89" s="199"/>
      <c r="H89" s="199"/>
      <c r="I89" s="199"/>
      <c r="J89" s="199"/>
      <c r="K89" s="199"/>
      <c r="L89" s="199"/>
      <c r="M89" s="199"/>
      <c r="N89" s="199"/>
      <c r="O89" s="199"/>
      <c r="P89" s="199"/>
      <c r="Q89" s="199"/>
      <c r="R89" s="199"/>
      <c r="S89" s="199"/>
      <c r="T89" s="199"/>
      <c r="U89" s="199"/>
      <c r="V89" s="199"/>
    </row>
  </sheetData>
  <mergeCells count="147">
    <mergeCell ref="X59:AA59"/>
    <mergeCell ref="C42:E42"/>
    <mergeCell ref="F42:V42"/>
    <mergeCell ref="C43:E43"/>
    <mergeCell ref="F43:V43"/>
    <mergeCell ref="T59:V59"/>
    <mergeCell ref="C59:S59"/>
    <mergeCell ref="F53:S53"/>
    <mergeCell ref="F52:S52"/>
    <mergeCell ref="F51:S51"/>
    <mergeCell ref="T56:V56"/>
    <mergeCell ref="C54:E54"/>
    <mergeCell ref="C53:E53"/>
    <mergeCell ref="C52:E52"/>
    <mergeCell ref="C56:E56"/>
    <mergeCell ref="C55:E55"/>
    <mergeCell ref="F36:I36"/>
    <mergeCell ref="T52:V52"/>
    <mergeCell ref="C38:E38"/>
    <mergeCell ref="C39:E39"/>
    <mergeCell ref="F38:V38"/>
    <mergeCell ref="F39:V39"/>
    <mergeCell ref="J34:V34"/>
    <mergeCell ref="F45:V45"/>
    <mergeCell ref="C45:E45"/>
    <mergeCell ref="F35:I35"/>
    <mergeCell ref="J35:V35"/>
    <mergeCell ref="C35:E35"/>
    <mergeCell ref="F10:J10"/>
    <mergeCell ref="F34:I34"/>
    <mergeCell ref="C27:E29"/>
    <mergeCell ref="F27:V29"/>
    <mergeCell ref="C10:E10"/>
    <mergeCell ref="C14:E26"/>
    <mergeCell ref="C11:E11"/>
    <mergeCell ref="N10:O10"/>
    <mergeCell ref="N11:O11"/>
    <mergeCell ref="P10:V10"/>
    <mergeCell ref="P11:V11"/>
    <mergeCell ref="F30:V30"/>
    <mergeCell ref="C34:E34"/>
    <mergeCell ref="C30:E30"/>
    <mergeCell ref="B2:V2"/>
    <mergeCell ref="F6:J6"/>
    <mergeCell ref="F7:J7"/>
    <mergeCell ref="F8:J8"/>
    <mergeCell ref="F9:J9"/>
    <mergeCell ref="C8:E8"/>
    <mergeCell ref="K6:M6"/>
    <mergeCell ref="K7:M7"/>
    <mergeCell ref="K8:M8"/>
    <mergeCell ref="K9:M9"/>
    <mergeCell ref="C7:E7"/>
    <mergeCell ref="N6:O6"/>
    <mergeCell ref="N7:O7"/>
    <mergeCell ref="P6:V6"/>
    <mergeCell ref="N8:O8"/>
    <mergeCell ref="N9:O9"/>
    <mergeCell ref="P7:V7"/>
    <mergeCell ref="C6:E6"/>
    <mergeCell ref="C9:E9"/>
    <mergeCell ref="P9:V9"/>
    <mergeCell ref="C47:E47"/>
    <mergeCell ref="C51:E51"/>
    <mergeCell ref="F47:V47"/>
    <mergeCell ref="T51:V51"/>
    <mergeCell ref="F48:V48"/>
    <mergeCell ref="C48:E48"/>
    <mergeCell ref="C57:E57"/>
    <mergeCell ref="T57:V57"/>
    <mergeCell ref="F56:S56"/>
    <mergeCell ref="T54:V54"/>
    <mergeCell ref="F54:S54"/>
    <mergeCell ref="F55:S55"/>
    <mergeCell ref="T53:V53"/>
    <mergeCell ref="Q14:V14"/>
    <mergeCell ref="N14:P14"/>
    <mergeCell ref="K14:M14"/>
    <mergeCell ref="F14:J14"/>
    <mergeCell ref="K11:M11"/>
    <mergeCell ref="F11:J11"/>
    <mergeCell ref="K10:M10"/>
    <mergeCell ref="P8:V8"/>
    <mergeCell ref="C87:V89"/>
    <mergeCell ref="C80:V84"/>
    <mergeCell ref="C73:V73"/>
    <mergeCell ref="C76:V77"/>
    <mergeCell ref="C58:E58"/>
    <mergeCell ref="C70:V70"/>
    <mergeCell ref="F58:S58"/>
    <mergeCell ref="C69:V69"/>
    <mergeCell ref="C68:V68"/>
    <mergeCell ref="C67:V67"/>
    <mergeCell ref="C66:V66"/>
    <mergeCell ref="T58:V58"/>
    <mergeCell ref="C65:V65"/>
    <mergeCell ref="C62:V62"/>
    <mergeCell ref="F57:S57"/>
    <mergeCell ref="T55:V55"/>
    <mergeCell ref="K26:M26"/>
    <mergeCell ref="N26:P26"/>
    <mergeCell ref="F26:J26"/>
    <mergeCell ref="Q26:V26"/>
    <mergeCell ref="F15:J15"/>
    <mergeCell ref="F16:J16"/>
    <mergeCell ref="F17:J17"/>
    <mergeCell ref="F18:J18"/>
    <mergeCell ref="F19:J19"/>
    <mergeCell ref="F20:J20"/>
    <mergeCell ref="F21:J21"/>
    <mergeCell ref="F22:J22"/>
    <mergeCell ref="F23:J23"/>
    <mergeCell ref="F24:J24"/>
    <mergeCell ref="F25:J25"/>
    <mergeCell ref="K15:M15"/>
    <mergeCell ref="K21:M21"/>
    <mergeCell ref="K22:M22"/>
    <mergeCell ref="K23:M23"/>
    <mergeCell ref="K24:M24"/>
    <mergeCell ref="K25:M25"/>
    <mergeCell ref="K16:M16"/>
    <mergeCell ref="K17:M17"/>
    <mergeCell ref="K18:M18"/>
    <mergeCell ref="K19:M19"/>
    <mergeCell ref="K20:M20"/>
    <mergeCell ref="N25:P25"/>
    <mergeCell ref="Q15:V15"/>
    <mergeCell ref="Q16:V16"/>
    <mergeCell ref="Q17:V17"/>
    <mergeCell ref="Q18:V18"/>
    <mergeCell ref="Q19:V19"/>
    <mergeCell ref="Q20:V20"/>
    <mergeCell ref="Q21:V21"/>
    <mergeCell ref="Q22:V22"/>
    <mergeCell ref="Q23:V23"/>
    <mergeCell ref="Q24:V24"/>
    <mergeCell ref="Q25:V25"/>
    <mergeCell ref="N20:P20"/>
    <mergeCell ref="N21:P21"/>
    <mergeCell ref="N22:P22"/>
    <mergeCell ref="N23:P23"/>
    <mergeCell ref="N24:P24"/>
    <mergeCell ref="N15:P15"/>
    <mergeCell ref="N16:P16"/>
    <mergeCell ref="N17:P17"/>
    <mergeCell ref="N18:P18"/>
    <mergeCell ref="N19:P19"/>
  </mergeCells>
  <phoneticPr fontId="1"/>
  <dataValidations count="2">
    <dataValidation type="decimal" operator="greaterThanOrEqual" allowBlank="1" showInputMessage="1" showErrorMessage="1" sqref="T51:V58 F34:I35" xr:uid="{00000000-0002-0000-0000-000000000000}">
      <formula1>0</formula1>
    </dataValidation>
    <dataValidation type="whole" operator="greaterThanOrEqual" allowBlank="1" showInputMessage="1" showErrorMessage="1" sqref="K15:P25" xr:uid="{BEEE9317-6F3A-44AF-AD38-DD1D80FD0988}">
      <formula1>0</formula1>
    </dataValidation>
  </dataValidations>
  <pageMargins left="0.31496062992125984" right="0.70866141732283472" top="0.35433070866141736" bottom="0.35433070866141736" header="0.31496062992125984" footer="0.31496062992125984"/>
  <pageSetup paperSize="9" scale="56"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25"/>
  <sheetViews>
    <sheetView workbookViewId="0">
      <selection activeCell="G47" sqref="G47"/>
    </sheetView>
  </sheetViews>
  <sheetFormatPr defaultColWidth="12.875" defaultRowHeight="12"/>
  <cols>
    <col min="1" max="1" width="1.25" style="146" customWidth="1"/>
    <col min="2" max="2" width="4.5" style="146" customWidth="1"/>
    <col min="3" max="3" width="18" style="146" customWidth="1"/>
    <col min="4" max="10" width="13.375" style="146" customWidth="1"/>
    <col min="11" max="16384" width="12.875" style="146"/>
  </cols>
  <sheetData>
    <row r="1" spans="2:11" ht="6.75" customHeight="1"/>
    <row r="2" spans="2:11" ht="16.5">
      <c r="B2" s="147" t="s">
        <v>48</v>
      </c>
      <c r="J2" s="148"/>
      <c r="K2" s="149">
        <f ca="1">TODAY()</f>
        <v>45415</v>
      </c>
    </row>
    <row r="3" spans="2:11" ht="12.75" thickBot="1"/>
    <row r="4" spans="2:11" ht="18.75" customHeight="1" thickBot="1">
      <c r="B4" s="246" t="s">
        <v>49</v>
      </c>
      <c r="C4" s="256"/>
      <c r="D4" s="150" t="s">
        <v>50</v>
      </c>
    </row>
    <row r="5" spans="2:11" ht="12.75" thickBot="1">
      <c r="D5" s="151" t="s">
        <v>51</v>
      </c>
      <c r="E5" s="151" t="s">
        <v>52</v>
      </c>
      <c r="F5" s="151" t="s">
        <v>53</v>
      </c>
      <c r="G5" s="151" t="s">
        <v>54</v>
      </c>
      <c r="H5" s="151" t="s">
        <v>55</v>
      </c>
      <c r="I5" s="151" t="s">
        <v>56</v>
      </c>
      <c r="J5" s="151" t="s">
        <v>57</v>
      </c>
      <c r="K5" s="151" t="s">
        <v>58</v>
      </c>
    </row>
    <row r="6" spans="2:11" ht="18.75" customHeight="1">
      <c r="B6" s="257" t="s">
        <v>59</v>
      </c>
      <c r="C6" s="258"/>
      <c r="D6" s="152" t="s">
        <v>50</v>
      </c>
      <c r="E6" s="152" t="s">
        <v>50</v>
      </c>
      <c r="F6" s="152" t="s">
        <v>50</v>
      </c>
      <c r="G6" s="152" t="s">
        <v>50</v>
      </c>
      <c r="H6" s="152" t="s">
        <v>50</v>
      </c>
      <c r="I6" s="152" t="s">
        <v>50</v>
      </c>
      <c r="J6" s="152" t="s">
        <v>50</v>
      </c>
      <c r="K6" s="153"/>
    </row>
    <row r="7" spans="2:11" ht="18.75" customHeight="1">
      <c r="B7" s="244" t="s">
        <v>60</v>
      </c>
      <c r="C7" s="245"/>
      <c r="D7" s="154" t="s">
        <v>61</v>
      </c>
      <c r="E7" s="155" t="s">
        <v>50</v>
      </c>
      <c r="F7" s="155" t="s">
        <v>50</v>
      </c>
      <c r="G7" s="155" t="s">
        <v>50</v>
      </c>
      <c r="H7" s="155" t="s">
        <v>61</v>
      </c>
      <c r="I7" s="155" t="s">
        <v>50</v>
      </c>
      <c r="J7" s="155" t="s">
        <v>50</v>
      </c>
      <c r="K7" s="156"/>
    </row>
    <row r="8" spans="2:11" ht="24">
      <c r="B8" s="244" t="s">
        <v>62</v>
      </c>
      <c r="C8" s="245"/>
      <c r="D8" s="159" t="s">
        <v>63</v>
      </c>
      <c r="E8" s="157" t="s">
        <v>64</v>
      </c>
      <c r="F8" s="157" t="s">
        <v>65</v>
      </c>
      <c r="G8" s="157" t="s">
        <v>66</v>
      </c>
      <c r="H8" s="157" t="s">
        <v>67</v>
      </c>
      <c r="I8" s="157" t="s">
        <v>68</v>
      </c>
      <c r="J8" s="157" t="s">
        <v>303</v>
      </c>
      <c r="K8" s="158"/>
    </row>
    <row r="9" spans="2:11" ht="18.75" customHeight="1">
      <c r="B9" s="244" t="s">
        <v>69</v>
      </c>
      <c r="C9" s="245"/>
      <c r="D9" s="159" t="s">
        <v>70</v>
      </c>
      <c r="E9" s="157" t="s">
        <v>71</v>
      </c>
      <c r="F9" s="157" t="s">
        <v>65</v>
      </c>
      <c r="G9" s="157"/>
      <c r="H9" s="157"/>
      <c r="I9" s="157"/>
      <c r="J9" s="157"/>
      <c r="K9" s="158"/>
    </row>
    <row r="10" spans="2:11" ht="18.75" customHeight="1">
      <c r="B10" s="244" t="s">
        <v>72</v>
      </c>
      <c r="C10" s="245"/>
      <c r="D10" s="154" t="s">
        <v>73</v>
      </c>
      <c r="E10" s="155" t="s">
        <v>74</v>
      </c>
      <c r="F10" s="155" t="s">
        <v>75</v>
      </c>
      <c r="G10" s="155" t="s">
        <v>76</v>
      </c>
      <c r="H10" s="155" t="s">
        <v>76</v>
      </c>
      <c r="I10" s="155" t="s">
        <v>77</v>
      </c>
      <c r="J10" s="155" t="s">
        <v>304</v>
      </c>
      <c r="K10" s="156"/>
    </row>
    <row r="11" spans="2:11" ht="24">
      <c r="B11" s="244" t="s">
        <v>78</v>
      </c>
      <c r="C11" s="245"/>
      <c r="D11" s="159" t="s">
        <v>79</v>
      </c>
      <c r="E11" s="157" t="s">
        <v>80</v>
      </c>
      <c r="F11" s="157" t="s">
        <v>81</v>
      </c>
      <c r="G11" s="157" t="s">
        <v>82</v>
      </c>
      <c r="H11" s="157" t="s">
        <v>82</v>
      </c>
      <c r="I11" s="157" t="s">
        <v>83</v>
      </c>
      <c r="J11" s="157" t="s">
        <v>308</v>
      </c>
      <c r="K11" s="158"/>
    </row>
    <row r="12" spans="2:11">
      <c r="B12" s="250" t="s">
        <v>84</v>
      </c>
      <c r="C12" s="160" t="s">
        <v>85</v>
      </c>
      <c r="D12" s="154" t="s">
        <v>86</v>
      </c>
      <c r="E12" s="155"/>
      <c r="F12" s="155" t="s">
        <v>87</v>
      </c>
      <c r="G12" s="155"/>
      <c r="H12" s="155" t="s">
        <v>88</v>
      </c>
      <c r="I12" s="155"/>
      <c r="J12" s="155" t="s">
        <v>309</v>
      </c>
      <c r="K12" s="156"/>
    </row>
    <row r="13" spans="2:11" ht="24">
      <c r="B13" s="251"/>
      <c r="C13" s="160" t="s">
        <v>89</v>
      </c>
      <c r="D13" s="159" t="s">
        <v>90</v>
      </c>
      <c r="E13" s="155"/>
      <c r="F13" s="155"/>
      <c r="G13" s="155"/>
      <c r="H13" s="155"/>
      <c r="I13" s="155"/>
      <c r="J13" s="155"/>
      <c r="K13" s="156"/>
    </row>
    <row r="14" spans="2:11">
      <c r="B14" s="251"/>
      <c r="C14" s="160" t="s">
        <v>91</v>
      </c>
      <c r="D14" s="154" t="s">
        <v>86</v>
      </c>
      <c r="E14" s="155"/>
      <c r="F14" s="155" t="s">
        <v>92</v>
      </c>
      <c r="G14" s="155"/>
      <c r="H14" s="155"/>
      <c r="I14" s="155"/>
      <c r="J14" s="155"/>
      <c r="K14" s="156"/>
    </row>
    <row r="15" spans="2:11">
      <c r="B15" s="252"/>
      <c r="C15" s="160" t="s">
        <v>93</v>
      </c>
      <c r="D15" s="154" t="s">
        <v>86</v>
      </c>
      <c r="E15" s="155"/>
      <c r="F15" s="155"/>
      <c r="G15" s="155"/>
      <c r="H15" s="155"/>
      <c r="I15" s="155"/>
      <c r="J15" s="155"/>
      <c r="K15" s="156"/>
    </row>
    <row r="16" spans="2:11" ht="36">
      <c r="B16" s="161" t="s">
        <v>94</v>
      </c>
      <c r="C16" s="160" t="s">
        <v>95</v>
      </c>
      <c r="D16" s="154"/>
      <c r="E16" s="155"/>
      <c r="F16" s="155"/>
      <c r="G16" s="155"/>
      <c r="H16" s="155"/>
      <c r="I16" s="157" t="s">
        <v>96</v>
      </c>
      <c r="J16" s="157"/>
      <c r="K16" s="158"/>
    </row>
    <row r="17" spans="2:11">
      <c r="B17" s="253" t="s">
        <v>97</v>
      </c>
      <c r="C17" s="160" t="s">
        <v>98</v>
      </c>
      <c r="D17" s="154" t="s">
        <v>86</v>
      </c>
      <c r="E17" s="155" t="s">
        <v>99</v>
      </c>
      <c r="F17" s="155"/>
      <c r="G17" s="155"/>
      <c r="H17" s="155"/>
      <c r="I17" s="155"/>
      <c r="J17" s="155"/>
      <c r="K17" s="156"/>
    </row>
    <row r="18" spans="2:11">
      <c r="B18" s="251"/>
      <c r="C18" s="160" t="s">
        <v>100</v>
      </c>
      <c r="D18" s="154" t="s">
        <v>86</v>
      </c>
      <c r="E18" s="155" t="s">
        <v>101</v>
      </c>
      <c r="F18" s="155"/>
      <c r="G18" s="155"/>
      <c r="H18" s="155"/>
      <c r="I18" s="155"/>
      <c r="J18" s="155"/>
      <c r="K18" s="156"/>
    </row>
    <row r="19" spans="2:11">
      <c r="B19" s="251"/>
      <c r="C19" s="160" t="s">
        <v>102</v>
      </c>
      <c r="D19" s="154" t="s">
        <v>86</v>
      </c>
      <c r="E19" s="155"/>
      <c r="F19" s="155"/>
      <c r="G19" s="155"/>
      <c r="H19" s="155"/>
      <c r="I19" s="155"/>
      <c r="J19" s="155"/>
      <c r="K19" s="156"/>
    </row>
    <row r="20" spans="2:11">
      <c r="B20" s="252"/>
      <c r="C20" s="160" t="s">
        <v>103</v>
      </c>
      <c r="D20" s="154"/>
      <c r="E20" s="155" t="s">
        <v>104</v>
      </c>
      <c r="F20" s="155"/>
      <c r="G20" s="155"/>
      <c r="H20" s="155"/>
      <c r="I20" s="155"/>
      <c r="J20" s="155"/>
      <c r="K20" s="156"/>
    </row>
    <row r="21" spans="2:11">
      <c r="B21" s="250" t="s">
        <v>105</v>
      </c>
      <c r="C21" s="160" t="s">
        <v>106</v>
      </c>
      <c r="D21" s="154" t="s">
        <v>86</v>
      </c>
      <c r="E21" s="155"/>
      <c r="F21" s="155"/>
      <c r="G21" s="155" t="s">
        <v>107</v>
      </c>
      <c r="H21" s="155"/>
      <c r="I21" s="155"/>
      <c r="J21" s="155"/>
      <c r="K21" s="156"/>
    </row>
    <row r="22" spans="2:11">
      <c r="B22" s="251"/>
      <c r="C22" s="160" t="s">
        <v>91</v>
      </c>
      <c r="D22" s="154" t="s">
        <v>86</v>
      </c>
      <c r="E22" s="155"/>
      <c r="F22" s="155"/>
      <c r="G22" s="155" t="s">
        <v>108</v>
      </c>
      <c r="H22" s="155"/>
      <c r="I22" s="155"/>
      <c r="J22" s="155"/>
      <c r="K22" s="156"/>
    </row>
    <row r="23" spans="2:11">
      <c r="B23" s="252"/>
      <c r="C23" s="160" t="s">
        <v>109</v>
      </c>
      <c r="D23" s="154" t="s">
        <v>86</v>
      </c>
      <c r="E23" s="155"/>
      <c r="F23" s="155" t="s">
        <v>108</v>
      </c>
      <c r="G23" s="155" t="s">
        <v>110</v>
      </c>
      <c r="H23" s="155"/>
      <c r="I23" s="155"/>
      <c r="J23" s="155"/>
      <c r="K23" s="156"/>
    </row>
    <row r="24" spans="2:11" ht="18.75" customHeight="1">
      <c r="B24" s="244" t="s">
        <v>111</v>
      </c>
      <c r="C24" s="245"/>
      <c r="D24" s="154" t="s">
        <v>112</v>
      </c>
      <c r="E24" s="155" t="s">
        <v>112</v>
      </c>
      <c r="F24" s="155" t="s">
        <v>113</v>
      </c>
      <c r="G24" s="155" t="s">
        <v>112</v>
      </c>
      <c r="H24" s="155" t="s">
        <v>113</v>
      </c>
      <c r="I24" s="155" t="s">
        <v>114</v>
      </c>
      <c r="J24" s="155" t="s">
        <v>113</v>
      </c>
      <c r="K24" s="156"/>
    </row>
    <row r="25" spans="2:11" ht="18.75" customHeight="1">
      <c r="B25" s="244" t="s">
        <v>115</v>
      </c>
      <c r="C25" s="245"/>
      <c r="D25" s="154" t="s">
        <v>116</v>
      </c>
      <c r="E25" s="155" t="s">
        <v>117</v>
      </c>
      <c r="F25" s="155" t="s">
        <v>117</v>
      </c>
      <c r="G25" s="155" t="s">
        <v>118</v>
      </c>
      <c r="H25" s="155" t="s">
        <v>118</v>
      </c>
      <c r="I25" s="155" t="s">
        <v>119</v>
      </c>
      <c r="J25" s="155" t="s">
        <v>307</v>
      </c>
      <c r="K25" s="156"/>
    </row>
    <row r="26" spans="2:11" ht="18.75" customHeight="1">
      <c r="B26" s="244" t="s">
        <v>120</v>
      </c>
      <c r="C26" s="245"/>
      <c r="D26" s="162">
        <v>40000</v>
      </c>
      <c r="E26" s="163">
        <v>20000</v>
      </c>
      <c r="F26" s="163">
        <v>20000</v>
      </c>
      <c r="G26" s="163">
        <v>6000</v>
      </c>
      <c r="H26" s="163">
        <v>50000</v>
      </c>
      <c r="I26" s="163">
        <v>50000</v>
      </c>
      <c r="J26" s="163">
        <v>65000</v>
      </c>
      <c r="K26" s="164"/>
    </row>
    <row r="27" spans="2:11">
      <c r="B27" s="244" t="s">
        <v>121</v>
      </c>
      <c r="C27" s="245"/>
      <c r="D27" s="154"/>
      <c r="E27" s="155"/>
      <c r="F27" s="155"/>
      <c r="G27" s="155"/>
      <c r="H27" s="157"/>
      <c r="I27" s="155"/>
      <c r="J27" s="155"/>
      <c r="K27" s="156"/>
    </row>
    <row r="28" spans="2:11" ht="18.75" customHeight="1">
      <c r="B28" s="244" t="s">
        <v>122</v>
      </c>
      <c r="C28" s="245"/>
      <c r="D28" s="154"/>
      <c r="E28" s="155"/>
      <c r="F28" s="155"/>
      <c r="G28" s="155" t="s">
        <v>123</v>
      </c>
      <c r="H28" s="155" t="s">
        <v>123</v>
      </c>
      <c r="I28" s="155"/>
      <c r="J28" s="155"/>
      <c r="K28" s="156"/>
    </row>
    <row r="29" spans="2:11" ht="18.75" customHeight="1">
      <c r="B29" s="244" t="s">
        <v>311</v>
      </c>
      <c r="C29" s="245"/>
      <c r="D29" s="181"/>
      <c r="E29" s="182"/>
      <c r="F29" s="182"/>
      <c r="G29" s="182"/>
      <c r="H29" s="182"/>
      <c r="I29" s="182"/>
      <c r="J29" s="182" t="s">
        <v>310</v>
      </c>
      <c r="K29" s="183"/>
    </row>
    <row r="30" spans="2:11" ht="48.75" customHeight="1" thickBot="1">
      <c r="B30" s="254" t="s">
        <v>124</v>
      </c>
      <c r="C30" s="255"/>
      <c r="D30" s="180"/>
      <c r="E30" s="165"/>
      <c r="F30" s="165"/>
      <c r="G30" s="165"/>
      <c r="H30" s="165"/>
      <c r="I30" s="165"/>
      <c r="J30" s="165"/>
      <c r="K30" s="166"/>
    </row>
    <row r="31" spans="2:11" ht="12.75" thickBot="1"/>
    <row r="32" spans="2:11" ht="12.75" thickBot="1">
      <c r="J32" s="167" t="s">
        <v>125</v>
      </c>
      <c r="K32" s="168">
        <f>SUM(D26:K26)</f>
        <v>251000</v>
      </c>
    </row>
    <row r="34" spans="2:11" ht="12.75" thickBot="1"/>
    <row r="35" spans="2:11" ht="18.75" customHeight="1" thickBot="1">
      <c r="B35" s="246" t="s">
        <v>49</v>
      </c>
      <c r="C35" s="247"/>
      <c r="D35" s="169" t="s">
        <v>61</v>
      </c>
    </row>
    <row r="36" spans="2:11" ht="12.75" thickBot="1">
      <c r="D36" s="151" t="s">
        <v>126</v>
      </c>
      <c r="E36" s="151" t="s">
        <v>127</v>
      </c>
      <c r="F36" s="151" t="s">
        <v>128</v>
      </c>
      <c r="G36" s="151" t="s">
        <v>129</v>
      </c>
      <c r="H36" s="151" t="s">
        <v>130</v>
      </c>
      <c r="I36" s="151" t="s">
        <v>131</v>
      </c>
      <c r="J36" s="151" t="s">
        <v>132</v>
      </c>
      <c r="K36" s="151" t="s">
        <v>133</v>
      </c>
    </row>
    <row r="37" spans="2:11" ht="18.75" customHeight="1">
      <c r="B37" s="248" t="s">
        <v>59</v>
      </c>
      <c r="C37" s="249"/>
      <c r="D37" s="152" t="s">
        <v>301</v>
      </c>
      <c r="E37" s="170" t="s">
        <v>50</v>
      </c>
      <c r="F37" s="170" t="s">
        <v>50</v>
      </c>
      <c r="G37" s="170"/>
      <c r="H37" s="170"/>
      <c r="I37" s="170"/>
      <c r="J37" s="170"/>
      <c r="K37" s="153"/>
    </row>
    <row r="38" spans="2:11" ht="18.75" customHeight="1">
      <c r="B38" s="239" t="s">
        <v>60</v>
      </c>
      <c r="C38" s="240"/>
      <c r="D38" s="154" t="s">
        <v>302</v>
      </c>
      <c r="E38" s="155" t="s">
        <v>61</v>
      </c>
      <c r="F38" s="155" t="s">
        <v>61</v>
      </c>
      <c r="G38" s="155"/>
      <c r="H38" s="155"/>
      <c r="I38" s="155"/>
      <c r="J38" s="155"/>
      <c r="K38" s="156"/>
    </row>
    <row r="39" spans="2:11" ht="18.75" customHeight="1">
      <c r="B39" s="239" t="s">
        <v>62</v>
      </c>
      <c r="C39" s="240"/>
      <c r="D39" s="159" t="s">
        <v>303</v>
      </c>
      <c r="E39" s="157" t="s">
        <v>64</v>
      </c>
      <c r="F39" s="157" t="s">
        <v>65</v>
      </c>
      <c r="G39" s="157"/>
      <c r="H39" s="157"/>
      <c r="I39" s="157"/>
      <c r="J39" s="157"/>
      <c r="K39" s="158"/>
    </row>
    <row r="40" spans="2:11" ht="18.75" customHeight="1">
      <c r="B40" s="244" t="s">
        <v>69</v>
      </c>
      <c r="C40" s="245"/>
      <c r="D40" s="159"/>
      <c r="E40" s="157" t="s">
        <v>134</v>
      </c>
      <c r="F40" s="157" t="s">
        <v>65</v>
      </c>
      <c r="G40" s="157"/>
      <c r="H40" s="157"/>
      <c r="I40" s="157"/>
      <c r="J40" s="157"/>
      <c r="K40" s="158"/>
    </row>
    <row r="41" spans="2:11" ht="18.75" customHeight="1">
      <c r="B41" s="239" t="s">
        <v>72</v>
      </c>
      <c r="C41" s="240"/>
      <c r="D41" s="154" t="s">
        <v>304</v>
      </c>
      <c r="E41" s="155" t="s">
        <v>74</v>
      </c>
      <c r="F41" s="155" t="s">
        <v>75</v>
      </c>
      <c r="G41" s="155"/>
      <c r="H41" s="155"/>
      <c r="I41" s="155"/>
      <c r="J41" s="155"/>
      <c r="K41" s="156"/>
    </row>
    <row r="42" spans="2:11" ht="24">
      <c r="B42" s="239" t="s">
        <v>78</v>
      </c>
      <c r="C42" s="240"/>
      <c r="D42" s="159" t="s">
        <v>305</v>
      </c>
      <c r="E42" s="157" t="s">
        <v>80</v>
      </c>
      <c r="F42" s="157" t="s">
        <v>81</v>
      </c>
      <c r="G42" s="157"/>
      <c r="H42" s="157"/>
      <c r="I42" s="157"/>
      <c r="J42" s="157"/>
      <c r="K42" s="158"/>
    </row>
    <row r="43" spans="2:11">
      <c r="B43" s="243" t="s">
        <v>84</v>
      </c>
      <c r="C43" s="160" t="s">
        <v>85</v>
      </c>
      <c r="D43" s="154" t="s">
        <v>306</v>
      </c>
      <c r="E43" s="155"/>
      <c r="F43" s="155" t="s">
        <v>87</v>
      </c>
      <c r="G43" s="155"/>
      <c r="H43" s="155"/>
      <c r="I43" s="155"/>
      <c r="J43" s="155"/>
      <c r="K43" s="156"/>
    </row>
    <row r="44" spans="2:11">
      <c r="B44" s="239"/>
      <c r="C44" s="160" t="s">
        <v>89</v>
      </c>
      <c r="D44" s="159"/>
      <c r="E44" s="155"/>
      <c r="F44" s="155"/>
      <c r="G44" s="155"/>
      <c r="H44" s="155"/>
      <c r="I44" s="155"/>
      <c r="J44" s="155"/>
      <c r="K44" s="156"/>
    </row>
    <row r="45" spans="2:11">
      <c r="B45" s="239"/>
      <c r="C45" s="160" t="s">
        <v>91</v>
      </c>
      <c r="D45" s="154"/>
      <c r="E45" s="155"/>
      <c r="F45" s="155" t="s">
        <v>92</v>
      </c>
      <c r="G45" s="155"/>
      <c r="H45" s="155"/>
      <c r="I45" s="155"/>
      <c r="J45" s="155"/>
      <c r="K45" s="156"/>
    </row>
    <row r="46" spans="2:11">
      <c r="B46" s="239"/>
      <c r="C46" s="160" t="s">
        <v>93</v>
      </c>
      <c r="D46" s="154"/>
      <c r="E46" s="155"/>
      <c r="F46" s="155"/>
      <c r="G46" s="155"/>
      <c r="H46" s="155"/>
      <c r="I46" s="155"/>
      <c r="J46" s="155"/>
      <c r="K46" s="156"/>
    </row>
    <row r="47" spans="2:11" ht="24">
      <c r="B47" s="161" t="s">
        <v>94</v>
      </c>
      <c r="C47" s="160" t="s">
        <v>95</v>
      </c>
      <c r="D47" s="154"/>
      <c r="E47" s="155"/>
      <c r="F47" s="155"/>
      <c r="G47" s="155"/>
      <c r="H47" s="155"/>
      <c r="I47" s="155"/>
      <c r="J47" s="157"/>
      <c r="K47" s="158"/>
    </row>
    <row r="48" spans="2:11">
      <c r="B48" s="239" t="s">
        <v>135</v>
      </c>
      <c r="C48" s="160" t="s">
        <v>98</v>
      </c>
      <c r="D48" s="154"/>
      <c r="E48" s="155" t="s">
        <v>99</v>
      </c>
      <c r="F48" s="155"/>
      <c r="G48" s="155"/>
      <c r="H48" s="155"/>
      <c r="I48" s="155"/>
      <c r="J48" s="155"/>
      <c r="K48" s="156"/>
    </row>
    <row r="49" spans="2:11">
      <c r="B49" s="239"/>
      <c r="C49" s="160" t="s">
        <v>100</v>
      </c>
      <c r="D49" s="154"/>
      <c r="E49" s="155" t="s">
        <v>101</v>
      </c>
      <c r="F49" s="155"/>
      <c r="G49" s="155"/>
      <c r="H49" s="155"/>
      <c r="I49" s="155"/>
      <c r="J49" s="155"/>
      <c r="K49" s="156"/>
    </row>
    <row r="50" spans="2:11">
      <c r="B50" s="239"/>
      <c r="C50" s="160" t="s">
        <v>102</v>
      </c>
      <c r="D50" s="154"/>
      <c r="E50" s="155"/>
      <c r="F50" s="155"/>
      <c r="G50" s="155"/>
      <c r="H50" s="155"/>
      <c r="I50" s="155"/>
      <c r="J50" s="155"/>
      <c r="K50" s="156"/>
    </row>
    <row r="51" spans="2:11">
      <c r="B51" s="239"/>
      <c r="C51" s="160" t="s">
        <v>103</v>
      </c>
      <c r="D51" s="154"/>
      <c r="E51" s="155" t="s">
        <v>104</v>
      </c>
      <c r="F51" s="155"/>
      <c r="G51" s="155"/>
      <c r="H51" s="155"/>
      <c r="I51" s="155"/>
      <c r="J51" s="155"/>
      <c r="K51" s="156"/>
    </row>
    <row r="52" spans="2:11">
      <c r="B52" s="243" t="s">
        <v>105</v>
      </c>
      <c r="C52" s="160" t="s">
        <v>106</v>
      </c>
      <c r="D52" s="154"/>
      <c r="E52" s="155"/>
      <c r="F52" s="155"/>
      <c r="G52" s="155"/>
      <c r="H52" s="155"/>
      <c r="I52" s="155"/>
      <c r="J52" s="155"/>
      <c r="K52" s="156"/>
    </row>
    <row r="53" spans="2:11">
      <c r="B53" s="239"/>
      <c r="C53" s="160" t="s">
        <v>91</v>
      </c>
      <c r="D53" s="154"/>
      <c r="E53" s="155"/>
      <c r="F53" s="155"/>
      <c r="G53" s="155"/>
      <c r="H53" s="155"/>
      <c r="I53" s="155"/>
      <c r="J53" s="155"/>
      <c r="K53" s="156"/>
    </row>
    <row r="54" spans="2:11">
      <c r="B54" s="239"/>
      <c r="C54" s="160" t="s">
        <v>109</v>
      </c>
      <c r="D54" s="154"/>
      <c r="E54" s="155"/>
      <c r="F54" s="155" t="s">
        <v>108</v>
      </c>
      <c r="G54" s="155"/>
      <c r="H54" s="155"/>
      <c r="I54" s="155"/>
      <c r="J54" s="155"/>
      <c r="K54" s="156"/>
    </row>
    <row r="55" spans="2:11" ht="18.75" customHeight="1">
      <c r="B55" s="239" t="s">
        <v>111</v>
      </c>
      <c r="C55" s="240"/>
      <c r="D55" s="155" t="s">
        <v>113</v>
      </c>
      <c r="E55" s="155" t="s">
        <v>112</v>
      </c>
      <c r="F55" s="155" t="s">
        <v>113</v>
      </c>
      <c r="G55" s="155"/>
      <c r="H55" s="155"/>
      <c r="I55" s="155"/>
      <c r="J55" s="155"/>
      <c r="K55" s="156"/>
    </row>
    <row r="56" spans="2:11" ht="18.75" customHeight="1">
      <c r="B56" s="244" t="s">
        <v>115</v>
      </c>
      <c r="C56" s="245"/>
      <c r="D56" s="154" t="s">
        <v>307</v>
      </c>
      <c r="E56" s="155" t="s">
        <v>117</v>
      </c>
      <c r="F56" s="155" t="s">
        <v>117</v>
      </c>
      <c r="G56" s="155"/>
      <c r="H56" s="155"/>
      <c r="I56" s="155"/>
      <c r="J56" s="155"/>
      <c r="K56" s="156"/>
    </row>
    <row r="57" spans="2:11" ht="18.75" customHeight="1">
      <c r="B57" s="239" t="s">
        <v>120</v>
      </c>
      <c r="C57" s="240"/>
      <c r="D57" s="162">
        <v>180000</v>
      </c>
      <c r="E57" s="163">
        <v>20000</v>
      </c>
      <c r="F57" s="163">
        <v>20000</v>
      </c>
      <c r="G57" s="163"/>
      <c r="H57" s="163"/>
      <c r="I57" s="163"/>
      <c r="J57" s="163"/>
      <c r="K57" s="164"/>
    </row>
    <row r="58" spans="2:11" ht="18.75" customHeight="1">
      <c r="B58" s="239" t="s">
        <v>121</v>
      </c>
      <c r="C58" s="240"/>
      <c r="D58" s="154"/>
      <c r="E58" s="155">
        <v>888888</v>
      </c>
      <c r="F58" s="155">
        <v>9999999</v>
      </c>
      <c r="G58" s="155"/>
      <c r="H58" s="155"/>
      <c r="I58" s="157"/>
      <c r="J58" s="155"/>
      <c r="K58" s="156"/>
    </row>
    <row r="59" spans="2:11" ht="18.75" customHeight="1">
      <c r="B59" s="239" t="s">
        <v>122</v>
      </c>
      <c r="C59" s="240"/>
      <c r="D59" s="154"/>
      <c r="E59" s="155"/>
      <c r="F59" s="155"/>
      <c r="G59" s="155"/>
      <c r="H59" s="155"/>
      <c r="I59" s="155"/>
      <c r="J59" s="155"/>
      <c r="K59" s="156"/>
    </row>
    <row r="60" spans="2:11" ht="18.75" customHeight="1">
      <c r="B60" s="244" t="s">
        <v>311</v>
      </c>
      <c r="C60" s="245"/>
      <c r="D60" s="181" t="s">
        <v>312</v>
      </c>
      <c r="E60" s="182"/>
      <c r="F60" s="182"/>
      <c r="G60" s="182"/>
      <c r="H60" s="182"/>
      <c r="I60" s="182"/>
      <c r="J60" s="182"/>
      <c r="K60" s="183"/>
    </row>
    <row r="61" spans="2:11" ht="48.75" customHeight="1" thickBot="1">
      <c r="B61" s="241" t="s">
        <v>124</v>
      </c>
      <c r="C61" s="242"/>
      <c r="D61" s="180"/>
      <c r="E61" s="165"/>
      <c r="F61" s="165"/>
      <c r="G61" s="165"/>
      <c r="H61" s="165"/>
      <c r="I61" s="165"/>
      <c r="J61" s="165"/>
      <c r="K61" s="166"/>
    </row>
    <row r="62" spans="2:11" ht="12.75" thickBot="1"/>
    <row r="63" spans="2:11" ht="12.75" thickBot="1">
      <c r="J63" s="167" t="s">
        <v>125</v>
      </c>
      <c r="K63" s="168">
        <f>SUM(D57:K57)</f>
        <v>220000</v>
      </c>
    </row>
    <row r="65" spans="2:11" ht="12.75" thickBot="1"/>
    <row r="66" spans="2:11" ht="12.75" thickBot="1">
      <c r="B66" s="246" t="s">
        <v>49</v>
      </c>
      <c r="C66" s="247"/>
      <c r="D66" s="169"/>
    </row>
    <row r="67" spans="2:11" ht="12.75" thickBot="1">
      <c r="D67" s="151" t="s">
        <v>136</v>
      </c>
      <c r="E67" s="151" t="s">
        <v>137</v>
      </c>
      <c r="F67" s="151" t="s">
        <v>138</v>
      </c>
      <c r="G67" s="151" t="s">
        <v>139</v>
      </c>
      <c r="H67" s="151" t="s">
        <v>140</v>
      </c>
      <c r="I67" s="151" t="s">
        <v>141</v>
      </c>
      <c r="J67" s="151" t="s">
        <v>57</v>
      </c>
      <c r="K67" s="151" t="s">
        <v>133</v>
      </c>
    </row>
    <row r="68" spans="2:11">
      <c r="B68" s="248" t="s">
        <v>59</v>
      </c>
      <c r="C68" s="249"/>
      <c r="D68" s="152"/>
      <c r="E68" s="170"/>
      <c r="F68" s="170"/>
      <c r="G68" s="170"/>
      <c r="H68" s="170"/>
      <c r="I68" s="170"/>
      <c r="J68" s="170"/>
      <c r="K68" s="153"/>
    </row>
    <row r="69" spans="2:11">
      <c r="B69" s="239" t="s">
        <v>60</v>
      </c>
      <c r="C69" s="240"/>
      <c r="D69" s="154"/>
      <c r="E69" s="155"/>
      <c r="F69" s="155"/>
      <c r="G69" s="155"/>
      <c r="H69" s="155"/>
      <c r="I69" s="155"/>
      <c r="J69" s="155"/>
      <c r="K69" s="156"/>
    </row>
    <row r="70" spans="2:11">
      <c r="B70" s="239" t="s">
        <v>62</v>
      </c>
      <c r="C70" s="240"/>
      <c r="D70" s="154"/>
      <c r="E70" s="155"/>
      <c r="F70" s="155"/>
      <c r="G70" s="155"/>
      <c r="H70" s="155"/>
      <c r="I70" s="155"/>
      <c r="J70" s="157"/>
      <c r="K70" s="158"/>
    </row>
    <row r="71" spans="2:11">
      <c r="B71" s="244" t="s">
        <v>69</v>
      </c>
      <c r="C71" s="245"/>
      <c r="D71" s="154"/>
      <c r="E71" s="155"/>
      <c r="F71" s="155"/>
      <c r="G71" s="155"/>
      <c r="H71" s="155"/>
      <c r="I71" s="155"/>
      <c r="J71" s="155"/>
      <c r="K71" s="156"/>
    </row>
    <row r="72" spans="2:11">
      <c r="B72" s="239" t="s">
        <v>72</v>
      </c>
      <c r="C72" s="240"/>
      <c r="D72" s="154"/>
      <c r="E72" s="155"/>
      <c r="F72" s="155"/>
      <c r="G72" s="155"/>
      <c r="H72" s="155"/>
      <c r="I72" s="155"/>
      <c r="J72" s="155"/>
      <c r="K72" s="156"/>
    </row>
    <row r="73" spans="2:11">
      <c r="B73" s="239" t="s">
        <v>78</v>
      </c>
      <c r="C73" s="240"/>
      <c r="D73" s="159"/>
      <c r="E73" s="157"/>
      <c r="F73" s="157"/>
      <c r="G73" s="157"/>
      <c r="H73" s="157"/>
      <c r="I73" s="157"/>
      <c r="J73" s="157"/>
      <c r="K73" s="158"/>
    </row>
    <row r="74" spans="2:11">
      <c r="B74" s="243" t="s">
        <v>84</v>
      </c>
      <c r="C74" s="160" t="s">
        <v>85</v>
      </c>
      <c r="D74" s="154"/>
      <c r="E74" s="155"/>
      <c r="F74" s="155"/>
      <c r="G74" s="155"/>
      <c r="H74" s="155"/>
      <c r="I74" s="155"/>
      <c r="J74" s="155"/>
      <c r="K74" s="156"/>
    </row>
    <row r="75" spans="2:11">
      <c r="B75" s="239"/>
      <c r="C75" s="160" t="s">
        <v>89</v>
      </c>
      <c r="D75" s="159"/>
      <c r="E75" s="155"/>
      <c r="F75" s="155"/>
      <c r="G75" s="155"/>
      <c r="H75" s="155"/>
      <c r="I75" s="155"/>
      <c r="J75" s="155"/>
      <c r="K75" s="156"/>
    </row>
    <row r="76" spans="2:11">
      <c r="B76" s="239"/>
      <c r="C76" s="160" t="s">
        <v>91</v>
      </c>
      <c r="D76" s="154"/>
      <c r="E76" s="155"/>
      <c r="F76" s="155"/>
      <c r="G76" s="155"/>
      <c r="H76" s="155"/>
      <c r="I76" s="155"/>
      <c r="J76" s="155"/>
      <c r="K76" s="156"/>
    </row>
    <row r="77" spans="2:11">
      <c r="B77" s="239"/>
      <c r="C77" s="160" t="s">
        <v>93</v>
      </c>
      <c r="D77" s="154"/>
      <c r="E77" s="155"/>
      <c r="F77" s="155"/>
      <c r="G77" s="155"/>
      <c r="H77" s="155"/>
      <c r="I77" s="155"/>
      <c r="J77" s="155"/>
      <c r="K77" s="156"/>
    </row>
    <row r="78" spans="2:11" ht="24">
      <c r="B78" s="161" t="s">
        <v>94</v>
      </c>
      <c r="C78" s="160" t="s">
        <v>95</v>
      </c>
      <c r="D78" s="154"/>
      <c r="E78" s="155"/>
      <c r="F78" s="155"/>
      <c r="G78" s="155"/>
      <c r="H78" s="155"/>
      <c r="I78" s="155"/>
      <c r="J78" s="157"/>
      <c r="K78" s="158"/>
    </row>
    <row r="79" spans="2:11">
      <c r="B79" s="239" t="s">
        <v>142</v>
      </c>
      <c r="C79" s="160" t="s">
        <v>98</v>
      </c>
      <c r="D79" s="154"/>
      <c r="E79" s="155"/>
      <c r="F79" s="155"/>
      <c r="G79" s="155"/>
      <c r="H79" s="155"/>
      <c r="I79" s="155"/>
      <c r="J79" s="155"/>
      <c r="K79" s="156"/>
    </row>
    <row r="80" spans="2:11">
      <c r="B80" s="239"/>
      <c r="C80" s="160" t="s">
        <v>100</v>
      </c>
      <c r="D80" s="154"/>
      <c r="E80" s="155"/>
      <c r="F80" s="155"/>
      <c r="G80" s="155"/>
      <c r="H80" s="155"/>
      <c r="I80" s="155"/>
      <c r="J80" s="155"/>
      <c r="K80" s="156"/>
    </row>
    <row r="81" spans="2:11">
      <c r="B81" s="239"/>
      <c r="C81" s="160" t="s">
        <v>102</v>
      </c>
      <c r="D81" s="154"/>
      <c r="E81" s="155"/>
      <c r="F81" s="155"/>
      <c r="G81" s="155"/>
      <c r="H81" s="155"/>
      <c r="I81" s="155"/>
      <c r="J81" s="155"/>
      <c r="K81" s="156"/>
    </row>
    <row r="82" spans="2:11">
      <c r="B82" s="239"/>
      <c r="C82" s="160" t="s">
        <v>103</v>
      </c>
      <c r="D82" s="154"/>
      <c r="E82" s="155"/>
      <c r="F82" s="155"/>
      <c r="G82" s="155"/>
      <c r="H82" s="155"/>
      <c r="I82" s="155"/>
      <c r="J82" s="155"/>
      <c r="K82" s="156"/>
    </row>
    <row r="83" spans="2:11">
      <c r="B83" s="243" t="s">
        <v>105</v>
      </c>
      <c r="C83" s="160" t="s">
        <v>106</v>
      </c>
      <c r="D83" s="154"/>
      <c r="E83" s="155"/>
      <c r="F83" s="155"/>
      <c r="G83" s="155"/>
      <c r="H83" s="155"/>
      <c r="I83" s="155"/>
      <c r="J83" s="155"/>
      <c r="K83" s="156"/>
    </row>
    <row r="84" spans="2:11">
      <c r="B84" s="239"/>
      <c r="C84" s="160" t="s">
        <v>91</v>
      </c>
      <c r="D84" s="154"/>
      <c r="E84" s="155"/>
      <c r="F84" s="155"/>
      <c r="G84" s="155"/>
      <c r="H84" s="155"/>
      <c r="I84" s="155"/>
      <c r="J84" s="155"/>
      <c r="K84" s="156"/>
    </row>
    <row r="85" spans="2:11">
      <c r="B85" s="239"/>
      <c r="C85" s="160" t="s">
        <v>109</v>
      </c>
      <c r="D85" s="154"/>
      <c r="E85" s="155"/>
      <c r="F85" s="155"/>
      <c r="G85" s="155"/>
      <c r="H85" s="155"/>
      <c r="I85" s="155"/>
      <c r="J85" s="155"/>
      <c r="K85" s="156"/>
    </row>
    <row r="86" spans="2:11">
      <c r="B86" s="239" t="s">
        <v>111</v>
      </c>
      <c r="C86" s="240"/>
      <c r="D86" s="154"/>
      <c r="E86" s="155"/>
      <c r="F86" s="155"/>
      <c r="G86" s="155"/>
      <c r="H86" s="155"/>
      <c r="I86" s="155"/>
      <c r="J86" s="155"/>
      <c r="K86" s="156"/>
    </row>
    <row r="87" spans="2:11">
      <c r="B87" s="244" t="s">
        <v>115</v>
      </c>
      <c r="C87" s="245"/>
      <c r="D87" s="154"/>
      <c r="E87" s="155"/>
      <c r="F87" s="155"/>
      <c r="G87" s="155"/>
      <c r="H87" s="155"/>
      <c r="I87" s="155"/>
      <c r="J87" s="155"/>
      <c r="K87" s="156"/>
    </row>
    <row r="88" spans="2:11">
      <c r="B88" s="239" t="s">
        <v>120</v>
      </c>
      <c r="C88" s="240"/>
      <c r="D88" s="162"/>
      <c r="E88" s="163"/>
      <c r="F88" s="163"/>
      <c r="G88" s="163"/>
      <c r="H88" s="163"/>
      <c r="I88" s="163"/>
      <c r="J88" s="163"/>
      <c r="K88" s="164"/>
    </row>
    <row r="89" spans="2:11">
      <c r="B89" s="239" t="s">
        <v>121</v>
      </c>
      <c r="C89" s="240"/>
      <c r="D89" s="154"/>
      <c r="E89" s="155"/>
      <c r="F89" s="155"/>
      <c r="G89" s="155"/>
      <c r="H89" s="155"/>
      <c r="I89" s="157"/>
      <c r="J89" s="155"/>
      <c r="K89" s="156"/>
    </row>
    <row r="90" spans="2:11">
      <c r="B90" s="239" t="s">
        <v>122</v>
      </c>
      <c r="C90" s="240"/>
      <c r="D90" s="154"/>
      <c r="E90" s="155"/>
      <c r="F90" s="155"/>
      <c r="G90" s="155"/>
      <c r="H90" s="155"/>
      <c r="I90" s="155"/>
      <c r="J90" s="155"/>
      <c r="K90" s="156"/>
    </row>
    <row r="91" spans="2:11" ht="18.75" customHeight="1">
      <c r="B91" s="244" t="s">
        <v>311</v>
      </c>
      <c r="C91" s="245"/>
      <c r="D91" s="181"/>
      <c r="E91" s="182"/>
      <c r="F91" s="182"/>
      <c r="G91" s="182"/>
      <c r="H91" s="182"/>
      <c r="I91" s="182"/>
      <c r="J91" s="182"/>
      <c r="K91" s="183"/>
    </row>
    <row r="92" spans="2:11" ht="48.75" customHeight="1" thickBot="1">
      <c r="B92" s="241" t="s">
        <v>124</v>
      </c>
      <c r="C92" s="242"/>
      <c r="D92" s="180"/>
      <c r="E92" s="165"/>
      <c r="F92" s="165"/>
      <c r="G92" s="165"/>
      <c r="H92" s="165"/>
      <c r="I92" s="165"/>
      <c r="J92" s="165"/>
      <c r="K92" s="166"/>
    </row>
    <row r="93" spans="2:11" ht="12.75" thickBot="1"/>
    <row r="94" spans="2:11" ht="12.75" thickBot="1">
      <c r="J94" s="167" t="s">
        <v>125</v>
      </c>
      <c r="K94" s="168">
        <f>SUM(D88:K88)</f>
        <v>0</v>
      </c>
    </row>
    <row r="96" spans="2:11" ht="12.75" thickBot="1"/>
    <row r="97" spans="2:11" ht="12.75" thickBot="1">
      <c r="B97" s="246" t="s">
        <v>49</v>
      </c>
      <c r="C97" s="247"/>
      <c r="D97" s="169"/>
    </row>
    <row r="98" spans="2:11" ht="12.75" thickBot="1">
      <c r="D98" s="151" t="s">
        <v>143</v>
      </c>
      <c r="E98" s="151" t="s">
        <v>127</v>
      </c>
      <c r="F98" s="151" t="s">
        <v>144</v>
      </c>
      <c r="G98" s="151" t="s">
        <v>145</v>
      </c>
      <c r="H98" s="151" t="s">
        <v>146</v>
      </c>
      <c r="I98" s="151" t="s">
        <v>141</v>
      </c>
      <c r="J98" s="151" t="s">
        <v>147</v>
      </c>
      <c r="K98" s="151" t="s">
        <v>148</v>
      </c>
    </row>
    <row r="99" spans="2:11">
      <c r="B99" s="248" t="s">
        <v>59</v>
      </c>
      <c r="C99" s="249"/>
      <c r="D99" s="152"/>
      <c r="E99" s="170"/>
      <c r="F99" s="170"/>
      <c r="G99" s="170"/>
      <c r="H99" s="170"/>
      <c r="I99" s="170"/>
      <c r="J99" s="170"/>
      <c r="K99" s="153"/>
    </row>
    <row r="100" spans="2:11">
      <c r="B100" s="239" t="s">
        <v>60</v>
      </c>
      <c r="C100" s="240"/>
      <c r="D100" s="154"/>
      <c r="E100" s="155"/>
      <c r="F100" s="155"/>
      <c r="G100" s="155"/>
      <c r="H100" s="155"/>
      <c r="I100" s="155"/>
      <c r="J100" s="155"/>
      <c r="K100" s="156"/>
    </row>
    <row r="101" spans="2:11">
      <c r="B101" s="239" t="s">
        <v>62</v>
      </c>
      <c r="C101" s="240"/>
      <c r="D101" s="154"/>
      <c r="E101" s="155"/>
      <c r="F101" s="155"/>
      <c r="G101" s="155"/>
      <c r="H101" s="155"/>
      <c r="I101" s="155"/>
      <c r="J101" s="157"/>
      <c r="K101" s="158"/>
    </row>
    <row r="102" spans="2:11">
      <c r="B102" s="244" t="s">
        <v>69</v>
      </c>
      <c r="C102" s="245"/>
      <c r="D102" s="154"/>
      <c r="E102" s="155"/>
      <c r="F102" s="155"/>
      <c r="G102" s="155"/>
      <c r="H102" s="155"/>
      <c r="I102" s="155"/>
      <c r="J102" s="155"/>
      <c r="K102" s="156"/>
    </row>
    <row r="103" spans="2:11">
      <c r="B103" s="239" t="s">
        <v>72</v>
      </c>
      <c r="C103" s="240"/>
      <c r="D103" s="154"/>
      <c r="E103" s="155"/>
      <c r="F103" s="155"/>
      <c r="G103" s="155"/>
      <c r="H103" s="155"/>
      <c r="I103" s="155"/>
      <c r="J103" s="155"/>
      <c r="K103" s="156"/>
    </row>
    <row r="104" spans="2:11">
      <c r="B104" s="239" t="s">
        <v>78</v>
      </c>
      <c r="C104" s="240"/>
      <c r="D104" s="159"/>
      <c r="E104" s="157"/>
      <c r="F104" s="157"/>
      <c r="G104" s="157"/>
      <c r="H104" s="157"/>
      <c r="I104" s="157"/>
      <c r="J104" s="157"/>
      <c r="K104" s="158"/>
    </row>
    <row r="105" spans="2:11">
      <c r="B105" s="243" t="s">
        <v>84</v>
      </c>
      <c r="C105" s="160" t="s">
        <v>85</v>
      </c>
      <c r="D105" s="154"/>
      <c r="E105" s="155"/>
      <c r="F105" s="155"/>
      <c r="G105" s="155"/>
      <c r="H105" s="155"/>
      <c r="I105" s="155"/>
      <c r="J105" s="155"/>
      <c r="K105" s="156"/>
    </row>
    <row r="106" spans="2:11">
      <c r="B106" s="239"/>
      <c r="C106" s="160" t="s">
        <v>89</v>
      </c>
      <c r="D106" s="159"/>
      <c r="E106" s="155"/>
      <c r="F106" s="155"/>
      <c r="G106" s="155"/>
      <c r="H106" s="155"/>
      <c r="I106" s="155"/>
      <c r="J106" s="155"/>
      <c r="K106" s="156"/>
    </row>
    <row r="107" spans="2:11">
      <c r="B107" s="239"/>
      <c r="C107" s="160" t="s">
        <v>91</v>
      </c>
      <c r="D107" s="154"/>
      <c r="E107" s="155"/>
      <c r="F107" s="155"/>
      <c r="G107" s="155"/>
      <c r="H107" s="155"/>
      <c r="I107" s="155"/>
      <c r="J107" s="155"/>
      <c r="K107" s="156"/>
    </row>
    <row r="108" spans="2:11">
      <c r="B108" s="239"/>
      <c r="C108" s="160" t="s">
        <v>93</v>
      </c>
      <c r="D108" s="154"/>
      <c r="E108" s="155"/>
      <c r="F108" s="155"/>
      <c r="G108" s="155"/>
      <c r="H108" s="155"/>
      <c r="I108" s="155"/>
      <c r="J108" s="155"/>
      <c r="K108" s="156"/>
    </row>
    <row r="109" spans="2:11" ht="24">
      <c r="B109" s="161" t="s">
        <v>94</v>
      </c>
      <c r="C109" s="160" t="s">
        <v>95</v>
      </c>
      <c r="D109" s="154"/>
      <c r="E109" s="155"/>
      <c r="F109" s="155"/>
      <c r="G109" s="155"/>
      <c r="H109" s="155"/>
      <c r="I109" s="155"/>
      <c r="J109" s="157"/>
      <c r="K109" s="158"/>
    </row>
    <row r="110" spans="2:11">
      <c r="B110" s="239" t="s">
        <v>149</v>
      </c>
      <c r="C110" s="160" t="s">
        <v>98</v>
      </c>
      <c r="D110" s="154"/>
      <c r="E110" s="155"/>
      <c r="F110" s="155"/>
      <c r="G110" s="155"/>
      <c r="H110" s="155"/>
      <c r="I110" s="155"/>
      <c r="J110" s="155"/>
      <c r="K110" s="156"/>
    </row>
    <row r="111" spans="2:11">
      <c r="B111" s="239"/>
      <c r="C111" s="160" t="s">
        <v>100</v>
      </c>
      <c r="D111" s="154"/>
      <c r="E111" s="155"/>
      <c r="F111" s="155"/>
      <c r="G111" s="155"/>
      <c r="H111" s="155"/>
      <c r="I111" s="155"/>
      <c r="J111" s="155"/>
      <c r="K111" s="156"/>
    </row>
    <row r="112" spans="2:11">
      <c r="B112" s="239"/>
      <c r="C112" s="160" t="s">
        <v>102</v>
      </c>
      <c r="D112" s="154"/>
      <c r="E112" s="155"/>
      <c r="F112" s="155"/>
      <c r="G112" s="155"/>
      <c r="H112" s="155"/>
      <c r="I112" s="155"/>
      <c r="J112" s="155"/>
      <c r="K112" s="156"/>
    </row>
    <row r="113" spans="2:11">
      <c r="B113" s="239"/>
      <c r="C113" s="160" t="s">
        <v>103</v>
      </c>
      <c r="D113" s="154"/>
      <c r="E113" s="155"/>
      <c r="F113" s="155"/>
      <c r="G113" s="155"/>
      <c r="H113" s="155"/>
      <c r="I113" s="155"/>
      <c r="J113" s="155"/>
      <c r="K113" s="156"/>
    </row>
    <row r="114" spans="2:11">
      <c r="B114" s="243" t="s">
        <v>105</v>
      </c>
      <c r="C114" s="160" t="s">
        <v>106</v>
      </c>
      <c r="D114" s="154"/>
      <c r="E114" s="155"/>
      <c r="F114" s="155"/>
      <c r="G114" s="155"/>
      <c r="H114" s="155"/>
      <c r="I114" s="155"/>
      <c r="J114" s="155"/>
      <c r="K114" s="156"/>
    </row>
    <row r="115" spans="2:11">
      <c r="B115" s="239"/>
      <c r="C115" s="160" t="s">
        <v>91</v>
      </c>
      <c r="D115" s="154"/>
      <c r="E115" s="155"/>
      <c r="F115" s="155"/>
      <c r="G115" s="155"/>
      <c r="H115" s="155"/>
      <c r="I115" s="155"/>
      <c r="J115" s="155"/>
      <c r="K115" s="156"/>
    </row>
    <row r="116" spans="2:11">
      <c r="B116" s="239"/>
      <c r="C116" s="160" t="s">
        <v>109</v>
      </c>
      <c r="D116" s="154"/>
      <c r="E116" s="155"/>
      <c r="F116" s="155"/>
      <c r="G116" s="155"/>
      <c r="H116" s="155"/>
      <c r="I116" s="155"/>
      <c r="J116" s="155"/>
      <c r="K116" s="156"/>
    </row>
    <row r="117" spans="2:11">
      <c r="B117" s="239" t="s">
        <v>111</v>
      </c>
      <c r="C117" s="240"/>
      <c r="D117" s="154"/>
      <c r="E117" s="155"/>
      <c r="F117" s="155"/>
      <c r="G117" s="155"/>
      <c r="H117" s="155"/>
      <c r="I117" s="155"/>
      <c r="J117" s="155"/>
      <c r="K117" s="156"/>
    </row>
    <row r="118" spans="2:11">
      <c r="B118" s="244" t="s">
        <v>115</v>
      </c>
      <c r="C118" s="245"/>
      <c r="D118" s="154"/>
      <c r="E118" s="155"/>
      <c r="F118" s="155"/>
      <c r="G118" s="155"/>
      <c r="H118" s="155"/>
      <c r="I118" s="155"/>
      <c r="J118" s="155"/>
      <c r="K118" s="156"/>
    </row>
    <row r="119" spans="2:11">
      <c r="B119" s="239" t="s">
        <v>120</v>
      </c>
      <c r="C119" s="240"/>
      <c r="D119" s="162"/>
      <c r="E119" s="163"/>
      <c r="F119" s="163"/>
      <c r="G119" s="163"/>
      <c r="H119" s="163"/>
      <c r="I119" s="163"/>
      <c r="J119" s="163"/>
      <c r="K119" s="164"/>
    </row>
    <row r="120" spans="2:11">
      <c r="B120" s="239" t="s">
        <v>121</v>
      </c>
      <c r="C120" s="240"/>
      <c r="D120" s="154"/>
      <c r="E120" s="155"/>
      <c r="F120" s="155"/>
      <c r="G120" s="155"/>
      <c r="H120" s="155"/>
      <c r="I120" s="157"/>
      <c r="J120" s="155"/>
      <c r="K120" s="156"/>
    </row>
    <row r="121" spans="2:11">
      <c r="B121" s="239" t="s">
        <v>122</v>
      </c>
      <c r="C121" s="240"/>
      <c r="D121" s="154"/>
      <c r="E121" s="155"/>
      <c r="F121" s="155"/>
      <c r="G121" s="155"/>
      <c r="H121" s="155"/>
      <c r="I121" s="155"/>
      <c r="J121" s="155"/>
      <c r="K121" s="156"/>
    </row>
    <row r="122" spans="2:11" ht="18.75" customHeight="1">
      <c r="B122" s="244" t="s">
        <v>311</v>
      </c>
      <c r="C122" s="245"/>
      <c r="D122" s="181"/>
      <c r="E122" s="182"/>
      <c r="F122" s="182"/>
      <c r="G122" s="182"/>
      <c r="H122" s="182"/>
      <c r="I122" s="182"/>
      <c r="J122" s="182"/>
      <c r="K122" s="183"/>
    </row>
    <row r="123" spans="2:11" ht="48.75" customHeight="1" thickBot="1">
      <c r="B123" s="241" t="s">
        <v>124</v>
      </c>
      <c r="C123" s="242"/>
      <c r="D123" s="180"/>
      <c r="E123" s="165"/>
      <c r="F123" s="165"/>
      <c r="G123" s="165"/>
      <c r="H123" s="165"/>
      <c r="I123" s="165"/>
      <c r="J123" s="165"/>
      <c r="K123" s="166"/>
    </row>
    <row r="124" spans="2:11" ht="12.75" thickBot="1"/>
    <row r="125" spans="2:11" ht="12.75" thickBot="1">
      <c r="J125" s="167" t="s">
        <v>125</v>
      </c>
      <c r="K125" s="168">
        <f>SUM(D119:K119)</f>
        <v>0</v>
      </c>
    </row>
  </sheetData>
  <mergeCells count="68">
    <mergeCell ref="B10:C10"/>
    <mergeCell ref="B4:C4"/>
    <mergeCell ref="B6:C6"/>
    <mergeCell ref="B7:C7"/>
    <mergeCell ref="B8:C8"/>
    <mergeCell ref="B9:C9"/>
    <mergeCell ref="B37:C37"/>
    <mergeCell ref="B11:C11"/>
    <mergeCell ref="B12:B15"/>
    <mergeCell ref="B17:B20"/>
    <mergeCell ref="B21:B23"/>
    <mergeCell ref="B24:C24"/>
    <mergeCell ref="B25:C25"/>
    <mergeCell ref="B26:C26"/>
    <mergeCell ref="B27:C27"/>
    <mergeCell ref="B28:C28"/>
    <mergeCell ref="B30:C30"/>
    <mergeCell ref="B35:C35"/>
    <mergeCell ref="B29:C29"/>
    <mergeCell ref="B58:C58"/>
    <mergeCell ref="B38:C38"/>
    <mergeCell ref="B39:C39"/>
    <mergeCell ref="B40:C40"/>
    <mergeCell ref="B41:C41"/>
    <mergeCell ref="B42:C42"/>
    <mergeCell ref="B43:B46"/>
    <mergeCell ref="B48:B51"/>
    <mergeCell ref="B52:B54"/>
    <mergeCell ref="B55:C55"/>
    <mergeCell ref="B56:C56"/>
    <mergeCell ref="B57:C57"/>
    <mergeCell ref="B83:B85"/>
    <mergeCell ref="B59:C59"/>
    <mergeCell ref="B61:C61"/>
    <mergeCell ref="B66:C66"/>
    <mergeCell ref="B68:C68"/>
    <mergeCell ref="B69:C69"/>
    <mergeCell ref="B70:C70"/>
    <mergeCell ref="B71:C71"/>
    <mergeCell ref="B72:C72"/>
    <mergeCell ref="B73:C73"/>
    <mergeCell ref="B74:B77"/>
    <mergeCell ref="B79:B82"/>
    <mergeCell ref="B60:C60"/>
    <mergeCell ref="B103:C103"/>
    <mergeCell ref="B86:C86"/>
    <mergeCell ref="B87:C87"/>
    <mergeCell ref="B88:C88"/>
    <mergeCell ref="B89:C89"/>
    <mergeCell ref="B90:C90"/>
    <mergeCell ref="B92:C92"/>
    <mergeCell ref="B97:C97"/>
    <mergeCell ref="B99:C99"/>
    <mergeCell ref="B100:C100"/>
    <mergeCell ref="B101:C101"/>
    <mergeCell ref="B102:C102"/>
    <mergeCell ref="B91:C91"/>
    <mergeCell ref="B119:C119"/>
    <mergeCell ref="B120:C120"/>
    <mergeCell ref="B121:C121"/>
    <mergeCell ref="B123:C123"/>
    <mergeCell ref="B104:C104"/>
    <mergeCell ref="B105:B108"/>
    <mergeCell ref="B110:B113"/>
    <mergeCell ref="B114:B116"/>
    <mergeCell ref="B117:C117"/>
    <mergeCell ref="B118:C118"/>
    <mergeCell ref="B122:C122"/>
  </mergeCells>
  <phoneticPr fontId="4"/>
  <dataValidations xWindow="225" yWindow="654" count="1">
    <dataValidation type="whole" allowBlank="1" showInputMessage="1" showErrorMessage="1" sqref="D119:K119 D57:K57 D88:K88 D26:K26" xr:uid="{50D7003F-EC8D-41B3-AFCA-6A3B4A7DE65C}">
      <formula1>0</formula1>
      <formula2>10000000</formula2>
    </dataValidation>
  </dataValidations>
  <pageMargins left="0.31496062992125984" right="0.31496062992125984" top="0.55118110236220474" bottom="0.35433070866141736" header="0.31496062992125984" footer="0.31496062992125984"/>
  <pageSetup paperSize="9" scale="77"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88"/>
  <sheetViews>
    <sheetView workbookViewId="0">
      <selection activeCell="T56" sqref="T56"/>
    </sheetView>
  </sheetViews>
  <sheetFormatPr defaultRowHeight="10.5"/>
  <cols>
    <col min="1" max="1" width="0.625" style="5" customWidth="1"/>
    <col min="2" max="2" width="4" style="96" customWidth="1"/>
    <col min="3" max="3" width="13.5" style="5" customWidth="1"/>
    <col min="4" max="4" width="9.125" style="5" customWidth="1"/>
    <col min="5" max="5" width="8.75" style="5" customWidth="1"/>
    <col min="6" max="18" width="8.25" style="5" customWidth="1"/>
    <col min="19" max="16384" width="9" style="5"/>
  </cols>
  <sheetData>
    <row r="1" spans="2:18" ht="12" customHeight="1">
      <c r="B1" s="261">
        <v>2023</v>
      </c>
      <c r="C1" s="261"/>
      <c r="D1" s="4"/>
      <c r="E1" s="4"/>
      <c r="F1" s="4"/>
      <c r="G1" s="4"/>
      <c r="H1" s="4"/>
      <c r="I1" s="4"/>
      <c r="J1" s="4"/>
      <c r="K1" s="4"/>
      <c r="L1" s="4"/>
      <c r="M1" s="4"/>
      <c r="N1" s="4"/>
      <c r="O1" s="4"/>
      <c r="P1" s="4"/>
      <c r="Q1" s="262">
        <f ca="1">TODAY()</f>
        <v>45415</v>
      </c>
      <c r="R1" s="262"/>
    </row>
    <row r="2" spans="2:18" ht="12" customHeight="1">
      <c r="B2" s="6" t="s">
        <v>150</v>
      </c>
      <c r="C2" s="7"/>
      <c r="D2" s="8" t="s">
        <v>151</v>
      </c>
      <c r="E2" s="8" t="s">
        <v>152</v>
      </c>
      <c r="F2" s="9" t="s">
        <v>153</v>
      </c>
      <c r="G2" s="9" t="s">
        <v>154</v>
      </c>
      <c r="H2" s="9" t="s">
        <v>155</v>
      </c>
      <c r="I2" s="9" t="s">
        <v>156</v>
      </c>
      <c r="J2" s="9" t="s">
        <v>157</v>
      </c>
      <c r="K2" s="9" t="s">
        <v>158</v>
      </c>
      <c r="L2" s="9" t="s">
        <v>159</v>
      </c>
      <c r="M2" s="9" t="s">
        <v>160</v>
      </c>
      <c r="N2" s="9" t="s">
        <v>161</v>
      </c>
      <c r="O2" s="9" t="s">
        <v>162</v>
      </c>
      <c r="P2" s="9" t="s">
        <v>163</v>
      </c>
      <c r="Q2" s="9" t="s">
        <v>164</v>
      </c>
      <c r="R2" s="9" t="s">
        <v>165</v>
      </c>
    </row>
    <row r="3" spans="2:18" ht="12" customHeight="1">
      <c r="B3" s="10">
        <v>1</v>
      </c>
      <c r="C3" s="11" t="s">
        <v>166</v>
      </c>
      <c r="D3" s="11" t="s">
        <v>167</v>
      </c>
      <c r="E3" s="11"/>
      <c r="F3" s="12">
        <v>50000</v>
      </c>
      <c r="G3" s="12">
        <v>50000</v>
      </c>
      <c r="H3" s="12">
        <v>50000</v>
      </c>
      <c r="I3" s="12">
        <v>50000</v>
      </c>
      <c r="J3" s="12">
        <v>50000</v>
      </c>
      <c r="K3" s="12">
        <v>50000</v>
      </c>
      <c r="L3" s="12">
        <v>50000</v>
      </c>
      <c r="M3" s="12">
        <v>50000</v>
      </c>
      <c r="N3" s="12">
        <v>50000</v>
      </c>
      <c r="O3" s="12">
        <v>50000</v>
      </c>
      <c r="P3" s="12">
        <v>50000</v>
      </c>
      <c r="Q3" s="12">
        <v>50000</v>
      </c>
      <c r="R3" s="13">
        <f>SUM(F3:Q3)</f>
        <v>600000</v>
      </c>
    </row>
    <row r="4" spans="2:18" ht="12" customHeight="1">
      <c r="B4" s="14">
        <v>1</v>
      </c>
      <c r="C4" s="15" t="s">
        <v>168</v>
      </c>
      <c r="D4" s="15" t="s">
        <v>167</v>
      </c>
      <c r="E4" s="15"/>
      <c r="F4" s="16">
        <v>30000</v>
      </c>
      <c r="G4" s="16">
        <v>30000</v>
      </c>
      <c r="H4" s="16">
        <v>30000</v>
      </c>
      <c r="I4" s="16">
        <v>30000</v>
      </c>
      <c r="J4" s="16">
        <v>30000</v>
      </c>
      <c r="K4" s="16">
        <v>30000</v>
      </c>
      <c r="L4" s="16">
        <v>30000</v>
      </c>
      <c r="M4" s="16">
        <v>30000</v>
      </c>
      <c r="N4" s="16">
        <v>30000</v>
      </c>
      <c r="O4" s="16">
        <v>30000</v>
      </c>
      <c r="P4" s="16">
        <v>30000</v>
      </c>
      <c r="Q4" s="16">
        <v>30000</v>
      </c>
      <c r="R4" s="17">
        <f t="shared" ref="R4:R30" si="0">SUM(F4:Q4)</f>
        <v>360000</v>
      </c>
    </row>
    <row r="5" spans="2:18" ht="12" customHeight="1">
      <c r="B5" s="18">
        <v>1</v>
      </c>
      <c r="C5" s="19" t="s">
        <v>166</v>
      </c>
      <c r="D5" s="19" t="s">
        <v>169</v>
      </c>
      <c r="E5" s="19"/>
      <c r="F5" s="20">
        <v>20000</v>
      </c>
      <c r="G5" s="20">
        <v>20000</v>
      </c>
      <c r="H5" s="20">
        <v>20000</v>
      </c>
      <c r="I5" s="20">
        <v>20000</v>
      </c>
      <c r="J5" s="20">
        <v>20000</v>
      </c>
      <c r="K5" s="20">
        <v>20000</v>
      </c>
      <c r="L5" s="20">
        <v>20000</v>
      </c>
      <c r="M5" s="20">
        <v>20000</v>
      </c>
      <c r="N5" s="20">
        <v>20000</v>
      </c>
      <c r="O5" s="20">
        <v>20000</v>
      </c>
      <c r="P5" s="20">
        <v>20000</v>
      </c>
      <c r="Q5" s="20">
        <v>20000</v>
      </c>
      <c r="R5" s="17">
        <f>SUM(F5:Q5)</f>
        <v>240000</v>
      </c>
    </row>
    <row r="6" spans="2:18" ht="12" customHeight="1">
      <c r="B6" s="14">
        <v>1</v>
      </c>
      <c r="C6" s="15" t="s">
        <v>170</v>
      </c>
      <c r="D6" s="19" t="s">
        <v>169</v>
      </c>
      <c r="E6" s="15"/>
      <c r="F6" s="21">
        <v>15000</v>
      </c>
      <c r="G6" s="21">
        <v>15000</v>
      </c>
      <c r="H6" s="21">
        <v>15000</v>
      </c>
      <c r="I6" s="21">
        <v>15000</v>
      </c>
      <c r="J6" s="21">
        <v>15000</v>
      </c>
      <c r="K6" s="21">
        <v>15000</v>
      </c>
      <c r="L6" s="21">
        <v>15000</v>
      </c>
      <c r="M6" s="21">
        <v>15000</v>
      </c>
      <c r="N6" s="21">
        <v>15000</v>
      </c>
      <c r="O6" s="21">
        <v>15000</v>
      </c>
      <c r="P6" s="21">
        <v>15000</v>
      </c>
      <c r="Q6" s="21">
        <v>15000</v>
      </c>
      <c r="R6" s="17">
        <f t="shared" ref="R6:R18" si="1">SUM(F6:Q6)</f>
        <v>180000</v>
      </c>
    </row>
    <row r="7" spans="2:18" ht="12" customHeight="1">
      <c r="B7" s="18">
        <v>1</v>
      </c>
      <c r="C7" s="19" t="s">
        <v>171</v>
      </c>
      <c r="D7" s="19" t="s">
        <v>169</v>
      </c>
      <c r="E7" s="19"/>
      <c r="F7" s="20">
        <v>10000</v>
      </c>
      <c r="G7" s="20">
        <v>10000</v>
      </c>
      <c r="H7" s="20">
        <v>10000</v>
      </c>
      <c r="I7" s="20">
        <v>10000</v>
      </c>
      <c r="J7" s="20">
        <v>10000</v>
      </c>
      <c r="K7" s="20">
        <v>10000</v>
      </c>
      <c r="L7" s="20">
        <v>10000</v>
      </c>
      <c r="M7" s="20">
        <v>10000</v>
      </c>
      <c r="N7" s="20">
        <v>10000</v>
      </c>
      <c r="O7" s="20">
        <v>10000</v>
      </c>
      <c r="P7" s="20">
        <v>10000</v>
      </c>
      <c r="Q7" s="20">
        <v>10000</v>
      </c>
      <c r="R7" s="17">
        <f t="shared" si="1"/>
        <v>120000</v>
      </c>
    </row>
    <row r="8" spans="2:18" ht="12" customHeight="1">
      <c r="B8" s="14">
        <v>1</v>
      </c>
      <c r="C8" s="15" t="s">
        <v>172</v>
      </c>
      <c r="D8" s="19" t="s">
        <v>169</v>
      </c>
      <c r="E8" s="15"/>
      <c r="F8" s="16">
        <v>10000</v>
      </c>
      <c r="G8" s="16">
        <v>10000</v>
      </c>
      <c r="H8" s="16">
        <v>10000</v>
      </c>
      <c r="I8" s="16">
        <v>10000</v>
      </c>
      <c r="J8" s="16">
        <v>10000</v>
      </c>
      <c r="K8" s="16">
        <v>10000</v>
      </c>
      <c r="L8" s="16">
        <v>10000</v>
      </c>
      <c r="M8" s="16">
        <v>10000</v>
      </c>
      <c r="N8" s="16">
        <v>10000</v>
      </c>
      <c r="O8" s="16">
        <v>10000</v>
      </c>
      <c r="P8" s="16">
        <v>10000</v>
      </c>
      <c r="Q8" s="16">
        <v>10000</v>
      </c>
      <c r="R8" s="17">
        <f t="shared" si="1"/>
        <v>120000</v>
      </c>
    </row>
    <row r="9" spans="2:18" ht="12" customHeight="1">
      <c r="B9" s="18">
        <v>3</v>
      </c>
      <c r="C9" s="19" t="s">
        <v>173</v>
      </c>
      <c r="D9" s="19" t="s">
        <v>169</v>
      </c>
      <c r="E9" s="19"/>
      <c r="F9" s="20">
        <v>0</v>
      </c>
      <c r="G9" s="20">
        <v>0</v>
      </c>
      <c r="H9" s="20">
        <v>0</v>
      </c>
      <c r="I9" s="20">
        <v>0</v>
      </c>
      <c r="J9" s="20">
        <v>0</v>
      </c>
      <c r="K9" s="20">
        <v>0</v>
      </c>
      <c r="L9" s="20">
        <v>0</v>
      </c>
      <c r="M9" s="20">
        <v>0</v>
      </c>
      <c r="N9" s="20">
        <v>0</v>
      </c>
      <c r="O9" s="20">
        <v>0</v>
      </c>
      <c r="P9" s="20">
        <v>0</v>
      </c>
      <c r="Q9" s="20">
        <v>0</v>
      </c>
      <c r="R9" s="17">
        <f t="shared" si="1"/>
        <v>0</v>
      </c>
    </row>
    <row r="10" spans="2:18" ht="12" customHeight="1">
      <c r="B10" s="14">
        <v>1</v>
      </c>
      <c r="C10" s="15" t="s">
        <v>174</v>
      </c>
      <c r="D10" s="19" t="s">
        <v>169</v>
      </c>
      <c r="E10" s="15"/>
      <c r="F10" s="16">
        <v>10000</v>
      </c>
      <c r="G10" s="16">
        <v>10000</v>
      </c>
      <c r="H10" s="16">
        <v>10000</v>
      </c>
      <c r="I10" s="16">
        <v>10000</v>
      </c>
      <c r="J10" s="16">
        <v>10000</v>
      </c>
      <c r="K10" s="16">
        <v>10000</v>
      </c>
      <c r="L10" s="16">
        <v>10000</v>
      </c>
      <c r="M10" s="16">
        <v>10000</v>
      </c>
      <c r="N10" s="16">
        <v>10000</v>
      </c>
      <c r="O10" s="16">
        <v>10000</v>
      </c>
      <c r="P10" s="16">
        <v>10000</v>
      </c>
      <c r="Q10" s="16">
        <v>10000</v>
      </c>
      <c r="R10" s="17">
        <f t="shared" si="1"/>
        <v>120000</v>
      </c>
    </row>
    <row r="11" spans="2:18" ht="12" customHeight="1">
      <c r="B11" s="18">
        <v>1</v>
      </c>
      <c r="C11" s="19" t="s">
        <v>175</v>
      </c>
      <c r="D11" s="19" t="s">
        <v>169</v>
      </c>
      <c r="E11" s="19"/>
      <c r="F11" s="22">
        <v>7000</v>
      </c>
      <c r="G11" s="22">
        <v>10000</v>
      </c>
      <c r="H11" s="22">
        <v>10000</v>
      </c>
      <c r="I11" s="22">
        <v>10000</v>
      </c>
      <c r="J11" s="22">
        <v>10000</v>
      </c>
      <c r="K11" s="22">
        <v>10000</v>
      </c>
      <c r="L11" s="22">
        <v>10000</v>
      </c>
      <c r="M11" s="22">
        <v>5000</v>
      </c>
      <c r="N11" s="22">
        <v>5000</v>
      </c>
      <c r="O11" s="22">
        <v>5000</v>
      </c>
      <c r="P11" s="22">
        <v>5000</v>
      </c>
      <c r="Q11" s="22">
        <v>5000</v>
      </c>
      <c r="R11" s="17">
        <f t="shared" si="1"/>
        <v>92000</v>
      </c>
    </row>
    <row r="12" spans="2:18" ht="12" customHeight="1">
      <c r="B12" s="14">
        <v>1</v>
      </c>
      <c r="C12" s="15" t="s">
        <v>176</v>
      </c>
      <c r="D12" s="19" t="s">
        <v>169</v>
      </c>
      <c r="E12" s="15"/>
      <c r="F12" s="21">
        <v>7000</v>
      </c>
      <c r="G12" s="21">
        <v>10000</v>
      </c>
      <c r="H12" s="21">
        <v>10000</v>
      </c>
      <c r="I12" s="22">
        <v>10000</v>
      </c>
      <c r="J12" s="22">
        <v>10000</v>
      </c>
      <c r="K12" s="22">
        <v>10000</v>
      </c>
      <c r="L12" s="22">
        <v>10000</v>
      </c>
      <c r="M12" s="22">
        <v>10000</v>
      </c>
      <c r="N12" s="22">
        <v>10000</v>
      </c>
      <c r="O12" s="22">
        <v>10000</v>
      </c>
      <c r="P12" s="22">
        <v>10000</v>
      </c>
      <c r="Q12" s="22">
        <v>10000</v>
      </c>
      <c r="R12" s="17">
        <f t="shared" si="1"/>
        <v>117000</v>
      </c>
    </row>
    <row r="13" spans="2:18" ht="12" customHeight="1">
      <c r="B13" s="18">
        <v>1</v>
      </c>
      <c r="C13" s="19" t="s">
        <v>177</v>
      </c>
      <c r="D13" s="19" t="s">
        <v>169</v>
      </c>
      <c r="E13" s="19"/>
      <c r="F13" s="20">
        <v>4000</v>
      </c>
      <c r="G13" s="20">
        <v>4000</v>
      </c>
      <c r="H13" s="20">
        <v>4000</v>
      </c>
      <c r="I13" s="20">
        <v>4000</v>
      </c>
      <c r="J13" s="20">
        <v>4000</v>
      </c>
      <c r="K13" s="20">
        <v>4000</v>
      </c>
      <c r="L13" s="20">
        <v>4000</v>
      </c>
      <c r="M13" s="20">
        <v>4000</v>
      </c>
      <c r="N13" s="20">
        <v>4000</v>
      </c>
      <c r="O13" s="20">
        <v>4000</v>
      </c>
      <c r="P13" s="20">
        <v>4000</v>
      </c>
      <c r="Q13" s="20">
        <v>4000</v>
      </c>
      <c r="R13" s="17">
        <f t="shared" si="1"/>
        <v>48000</v>
      </c>
    </row>
    <row r="14" spans="2:18" ht="12" customHeight="1">
      <c r="B14" s="14">
        <v>1</v>
      </c>
      <c r="C14" s="15" t="s">
        <v>178</v>
      </c>
      <c r="D14" s="19" t="s">
        <v>169</v>
      </c>
      <c r="E14" s="15"/>
      <c r="F14" s="16">
        <v>5000</v>
      </c>
      <c r="G14" s="16">
        <v>5000</v>
      </c>
      <c r="H14" s="16">
        <v>5000</v>
      </c>
      <c r="I14" s="16">
        <v>5000</v>
      </c>
      <c r="J14" s="16">
        <v>5000</v>
      </c>
      <c r="K14" s="16">
        <v>5000</v>
      </c>
      <c r="L14" s="16">
        <v>5000</v>
      </c>
      <c r="M14" s="16">
        <v>5000</v>
      </c>
      <c r="N14" s="16">
        <v>5000</v>
      </c>
      <c r="O14" s="16">
        <v>5000</v>
      </c>
      <c r="P14" s="16">
        <v>5000</v>
      </c>
      <c r="Q14" s="16">
        <v>5000</v>
      </c>
      <c r="R14" s="17">
        <f t="shared" si="1"/>
        <v>60000</v>
      </c>
    </row>
    <row r="15" spans="2:18" ht="12" customHeight="1">
      <c r="B15" s="18">
        <v>5</v>
      </c>
      <c r="C15" s="19" t="s">
        <v>179</v>
      </c>
      <c r="D15" s="19" t="s">
        <v>169</v>
      </c>
      <c r="E15" s="19"/>
      <c r="F15" s="20"/>
      <c r="G15" s="20"/>
      <c r="H15" s="20"/>
      <c r="I15" s="20"/>
      <c r="J15" s="20"/>
      <c r="K15" s="20"/>
      <c r="L15" s="22">
        <v>35000</v>
      </c>
      <c r="M15" s="22"/>
      <c r="N15" s="22">
        <v>50000</v>
      </c>
      <c r="O15" s="20"/>
      <c r="P15" s="20"/>
      <c r="Q15" s="20"/>
      <c r="R15" s="17">
        <f t="shared" si="1"/>
        <v>85000</v>
      </c>
    </row>
    <row r="16" spans="2:18" ht="12" customHeight="1">
      <c r="B16" s="14">
        <v>1</v>
      </c>
      <c r="C16" s="15" t="s">
        <v>180</v>
      </c>
      <c r="D16" s="19" t="s">
        <v>169</v>
      </c>
      <c r="E16" s="15"/>
      <c r="F16" s="16"/>
      <c r="G16" s="16"/>
      <c r="H16" s="16"/>
      <c r="I16" s="16"/>
      <c r="J16" s="16"/>
      <c r="K16" s="21">
        <v>80000</v>
      </c>
      <c r="L16" s="21"/>
      <c r="M16" s="21"/>
      <c r="N16" s="21"/>
      <c r="O16" s="21"/>
      <c r="P16" s="21">
        <v>80000</v>
      </c>
      <c r="Q16" s="16"/>
      <c r="R16" s="17">
        <f t="shared" si="1"/>
        <v>160000</v>
      </c>
    </row>
    <row r="17" spans="2:18" ht="12" customHeight="1">
      <c r="B17" s="18">
        <v>4</v>
      </c>
      <c r="C17" s="19" t="s">
        <v>181</v>
      </c>
      <c r="D17" s="19" t="s">
        <v>169</v>
      </c>
      <c r="E17" s="19"/>
      <c r="F17" s="20">
        <v>4000</v>
      </c>
      <c r="G17" s="20">
        <v>4000</v>
      </c>
      <c r="H17" s="20">
        <v>4000</v>
      </c>
      <c r="I17" s="20">
        <v>4000</v>
      </c>
      <c r="J17" s="20">
        <v>4000</v>
      </c>
      <c r="K17" s="20">
        <v>4000</v>
      </c>
      <c r="L17" s="20">
        <v>4000</v>
      </c>
      <c r="M17" s="20">
        <v>4000</v>
      </c>
      <c r="N17" s="20">
        <v>4000</v>
      </c>
      <c r="O17" s="20">
        <v>4000</v>
      </c>
      <c r="P17" s="20">
        <v>4000</v>
      </c>
      <c r="Q17" s="20">
        <v>4000</v>
      </c>
      <c r="R17" s="17">
        <f t="shared" si="1"/>
        <v>48000</v>
      </c>
    </row>
    <row r="18" spans="2:18" ht="12" customHeight="1">
      <c r="B18" s="14">
        <v>1</v>
      </c>
      <c r="C18" s="15" t="s">
        <v>182</v>
      </c>
      <c r="D18" s="19" t="s">
        <v>169</v>
      </c>
      <c r="E18" s="15"/>
      <c r="F18" s="21"/>
      <c r="G18" s="21"/>
      <c r="H18" s="21"/>
      <c r="I18" s="21"/>
      <c r="J18" s="21"/>
      <c r="K18" s="21"/>
      <c r="L18" s="21"/>
      <c r="M18" s="21"/>
      <c r="N18" s="21"/>
      <c r="O18" s="21"/>
      <c r="P18" s="21"/>
      <c r="Q18" s="21"/>
      <c r="R18" s="17">
        <f t="shared" si="1"/>
        <v>0</v>
      </c>
    </row>
    <row r="19" spans="2:18" ht="12" customHeight="1">
      <c r="B19" s="18">
        <v>2</v>
      </c>
      <c r="C19" s="19" t="s">
        <v>183</v>
      </c>
      <c r="D19" s="19" t="s">
        <v>184</v>
      </c>
      <c r="E19" s="19" t="s">
        <v>185</v>
      </c>
      <c r="F19" s="20">
        <v>40000</v>
      </c>
      <c r="G19" s="20">
        <v>40000</v>
      </c>
      <c r="H19" s="20">
        <v>40000</v>
      </c>
      <c r="I19" s="20">
        <v>40000</v>
      </c>
      <c r="J19" s="20">
        <v>40000</v>
      </c>
      <c r="K19" s="20">
        <v>240000</v>
      </c>
      <c r="L19" s="20">
        <v>40000</v>
      </c>
      <c r="M19" s="20">
        <v>40000</v>
      </c>
      <c r="N19" s="20">
        <v>40000</v>
      </c>
      <c r="O19" s="20">
        <v>40000</v>
      </c>
      <c r="P19" s="20">
        <v>40000</v>
      </c>
      <c r="Q19" s="20">
        <v>240000</v>
      </c>
      <c r="R19" s="17">
        <f t="shared" si="0"/>
        <v>880000</v>
      </c>
    </row>
    <row r="20" spans="2:18" ht="12" customHeight="1">
      <c r="B20" s="14">
        <v>2</v>
      </c>
      <c r="C20" s="15" t="s">
        <v>186</v>
      </c>
      <c r="D20" s="15" t="s">
        <v>187</v>
      </c>
      <c r="E20" s="15" t="s">
        <v>188</v>
      </c>
      <c r="F20" s="16">
        <v>25000</v>
      </c>
      <c r="G20" s="16">
        <v>25000</v>
      </c>
      <c r="H20" s="16">
        <v>25000</v>
      </c>
      <c r="I20" s="16">
        <v>25000</v>
      </c>
      <c r="J20" s="16">
        <v>25000</v>
      </c>
      <c r="K20" s="16">
        <v>25000</v>
      </c>
      <c r="L20" s="16">
        <v>25000</v>
      </c>
      <c r="M20" s="16">
        <v>25000</v>
      </c>
      <c r="N20" s="16">
        <v>25000</v>
      </c>
      <c r="O20" s="16">
        <v>25000</v>
      </c>
      <c r="P20" s="16">
        <v>25000</v>
      </c>
      <c r="Q20" s="16">
        <v>25000</v>
      </c>
      <c r="R20" s="17">
        <f t="shared" si="0"/>
        <v>300000</v>
      </c>
    </row>
    <row r="21" spans="2:18" ht="12" customHeight="1">
      <c r="B21" s="18">
        <v>2</v>
      </c>
      <c r="C21" s="19" t="s">
        <v>189</v>
      </c>
      <c r="D21" s="19" t="s">
        <v>190</v>
      </c>
      <c r="E21" s="19" t="s">
        <v>191</v>
      </c>
      <c r="F21" s="20">
        <v>0</v>
      </c>
      <c r="G21" s="20">
        <v>25000</v>
      </c>
      <c r="H21" s="20">
        <v>0</v>
      </c>
      <c r="I21" s="20">
        <v>25000</v>
      </c>
      <c r="J21" s="20">
        <v>0</v>
      </c>
      <c r="K21" s="20">
        <v>0</v>
      </c>
      <c r="L21" s="20">
        <v>25000</v>
      </c>
      <c r="M21" s="20">
        <v>0</v>
      </c>
      <c r="N21" s="20">
        <v>0</v>
      </c>
      <c r="O21" s="20">
        <v>0</v>
      </c>
      <c r="P21" s="20">
        <v>0</v>
      </c>
      <c r="Q21" s="20">
        <v>25000</v>
      </c>
      <c r="R21" s="17">
        <f t="shared" si="0"/>
        <v>100000</v>
      </c>
    </row>
    <row r="22" spans="2:18" ht="12" customHeight="1">
      <c r="B22" s="14">
        <v>3</v>
      </c>
      <c r="C22" s="15" t="s">
        <v>287</v>
      </c>
      <c r="D22" s="15" t="s">
        <v>187</v>
      </c>
      <c r="E22" s="15" t="s">
        <v>192</v>
      </c>
      <c r="F22" s="16">
        <v>35000</v>
      </c>
      <c r="G22" s="16">
        <v>35000</v>
      </c>
      <c r="H22" s="16">
        <v>35000</v>
      </c>
      <c r="I22" s="16">
        <v>35000</v>
      </c>
      <c r="J22" s="16">
        <v>35000</v>
      </c>
      <c r="K22" s="16">
        <v>35000</v>
      </c>
      <c r="L22" s="16">
        <v>35000</v>
      </c>
      <c r="M22" s="16">
        <v>35000</v>
      </c>
      <c r="N22" s="16">
        <v>35000</v>
      </c>
      <c r="O22" s="16">
        <v>35000</v>
      </c>
      <c r="P22" s="16">
        <v>35000</v>
      </c>
      <c r="Q22" s="16">
        <v>35000</v>
      </c>
      <c r="R22" s="17">
        <f t="shared" si="0"/>
        <v>420000</v>
      </c>
    </row>
    <row r="23" spans="2:18" ht="12" customHeight="1">
      <c r="B23" s="18">
        <v>4</v>
      </c>
      <c r="C23" s="19" t="s">
        <v>193</v>
      </c>
      <c r="D23" s="19" t="s">
        <v>187</v>
      </c>
      <c r="E23" s="19" t="s">
        <v>194</v>
      </c>
      <c r="F23" s="20">
        <v>2000</v>
      </c>
      <c r="G23" s="20">
        <v>2000</v>
      </c>
      <c r="H23" s="20">
        <v>2000</v>
      </c>
      <c r="I23" s="20">
        <v>2000</v>
      </c>
      <c r="J23" s="20">
        <v>2000</v>
      </c>
      <c r="K23" s="20">
        <v>2000</v>
      </c>
      <c r="L23" s="20">
        <v>2000</v>
      </c>
      <c r="M23" s="20">
        <v>2000</v>
      </c>
      <c r="N23" s="20">
        <v>2000</v>
      </c>
      <c r="O23" s="20">
        <v>2000</v>
      </c>
      <c r="P23" s="20">
        <v>2000</v>
      </c>
      <c r="Q23" s="20">
        <v>2000</v>
      </c>
      <c r="R23" s="17">
        <f t="shared" si="0"/>
        <v>24000</v>
      </c>
    </row>
    <row r="24" spans="2:18" ht="12" customHeight="1">
      <c r="B24" s="14">
        <v>4</v>
      </c>
      <c r="C24" s="15" t="s">
        <v>195</v>
      </c>
      <c r="D24" s="15" t="s">
        <v>190</v>
      </c>
      <c r="E24" s="15" t="s">
        <v>192</v>
      </c>
      <c r="F24" s="16">
        <v>4000</v>
      </c>
      <c r="G24" s="16">
        <v>4000</v>
      </c>
      <c r="H24" s="16">
        <v>4000</v>
      </c>
      <c r="I24" s="16">
        <v>4000</v>
      </c>
      <c r="J24" s="16">
        <v>4000</v>
      </c>
      <c r="K24" s="16">
        <v>4000</v>
      </c>
      <c r="L24" s="16">
        <v>4000</v>
      </c>
      <c r="M24" s="16">
        <v>4000</v>
      </c>
      <c r="N24" s="16">
        <v>4000</v>
      </c>
      <c r="O24" s="16">
        <v>4000</v>
      </c>
      <c r="P24" s="16">
        <v>4000</v>
      </c>
      <c r="Q24" s="16">
        <v>4000</v>
      </c>
      <c r="R24" s="17">
        <f t="shared" si="0"/>
        <v>48000</v>
      </c>
    </row>
    <row r="25" spans="2:18" ht="12" customHeight="1">
      <c r="B25" s="18">
        <v>1</v>
      </c>
      <c r="C25" s="19" t="s">
        <v>196</v>
      </c>
      <c r="D25" s="19" t="s">
        <v>190</v>
      </c>
      <c r="E25" s="19" t="s">
        <v>197</v>
      </c>
      <c r="F25" s="20">
        <v>10000</v>
      </c>
      <c r="G25" s="20">
        <v>6000</v>
      </c>
      <c r="H25" s="20">
        <v>10000</v>
      </c>
      <c r="I25" s="20">
        <v>6000</v>
      </c>
      <c r="J25" s="20">
        <v>10000</v>
      </c>
      <c r="K25" s="20">
        <v>6000</v>
      </c>
      <c r="L25" s="20">
        <v>10000</v>
      </c>
      <c r="M25" s="20">
        <v>6000</v>
      </c>
      <c r="N25" s="20">
        <v>10000</v>
      </c>
      <c r="O25" s="20">
        <v>6000</v>
      </c>
      <c r="P25" s="20">
        <v>10000</v>
      </c>
      <c r="Q25" s="20">
        <v>6000</v>
      </c>
      <c r="R25" s="17">
        <f t="shared" si="0"/>
        <v>96000</v>
      </c>
    </row>
    <row r="26" spans="2:18" ht="12" customHeight="1">
      <c r="B26" s="14">
        <v>1</v>
      </c>
      <c r="C26" s="15" t="s">
        <v>198</v>
      </c>
      <c r="D26" s="15" t="s">
        <v>167</v>
      </c>
      <c r="E26" s="15"/>
      <c r="F26" s="16"/>
      <c r="G26" s="16"/>
      <c r="H26" s="16"/>
      <c r="I26" s="16"/>
      <c r="J26" s="16"/>
      <c r="K26" s="21"/>
      <c r="L26" s="21"/>
      <c r="M26" s="21"/>
      <c r="N26" s="21"/>
      <c r="O26" s="21"/>
      <c r="P26" s="21"/>
      <c r="Q26" s="16"/>
      <c r="R26" s="17">
        <f t="shared" si="0"/>
        <v>0</v>
      </c>
    </row>
    <row r="27" spans="2:18" ht="12" customHeight="1">
      <c r="B27" s="18">
        <v>1</v>
      </c>
      <c r="C27" s="19" t="s">
        <v>182</v>
      </c>
      <c r="D27" s="19" t="s">
        <v>167</v>
      </c>
      <c r="E27" s="19"/>
      <c r="F27" s="20"/>
      <c r="G27" s="20"/>
      <c r="H27" s="20"/>
      <c r="I27" s="20"/>
      <c r="J27" s="20"/>
      <c r="K27" s="20"/>
      <c r="L27" s="20"/>
      <c r="M27" s="20"/>
      <c r="N27" s="20"/>
      <c r="O27" s="20"/>
      <c r="P27" s="20"/>
      <c r="Q27" s="20"/>
      <c r="R27" s="17">
        <f t="shared" si="0"/>
        <v>0</v>
      </c>
    </row>
    <row r="28" spans="2:18" ht="12" customHeight="1">
      <c r="B28" s="14">
        <v>6</v>
      </c>
      <c r="C28" s="15" t="s">
        <v>315</v>
      </c>
      <c r="D28" s="15" t="s">
        <v>184</v>
      </c>
      <c r="E28" s="15"/>
      <c r="F28" s="16">
        <v>30000</v>
      </c>
      <c r="G28" s="16">
        <v>30000</v>
      </c>
      <c r="H28" s="16">
        <v>30000</v>
      </c>
      <c r="I28" s="16">
        <v>30000</v>
      </c>
      <c r="J28" s="16">
        <v>30000</v>
      </c>
      <c r="K28" s="16">
        <v>30000</v>
      </c>
      <c r="L28" s="16">
        <v>30000</v>
      </c>
      <c r="M28" s="16">
        <v>30000</v>
      </c>
      <c r="N28" s="16">
        <v>30000</v>
      </c>
      <c r="O28" s="16">
        <v>30000</v>
      </c>
      <c r="P28" s="16">
        <v>30000</v>
      </c>
      <c r="Q28" s="16">
        <v>30000</v>
      </c>
      <c r="R28" s="17">
        <f t="shared" si="0"/>
        <v>360000</v>
      </c>
    </row>
    <row r="29" spans="2:18" ht="12" customHeight="1">
      <c r="B29" s="18"/>
      <c r="C29" s="19"/>
      <c r="D29" s="19"/>
      <c r="E29" s="19"/>
      <c r="F29" s="20"/>
      <c r="G29" s="20"/>
      <c r="H29" s="20"/>
      <c r="I29" s="20"/>
      <c r="J29" s="20"/>
      <c r="K29" s="20"/>
      <c r="L29" s="20"/>
      <c r="M29" s="20"/>
      <c r="N29" s="20"/>
      <c r="O29" s="20"/>
      <c r="P29" s="20"/>
      <c r="Q29" s="20"/>
      <c r="R29" s="17">
        <f t="shared" si="0"/>
        <v>0</v>
      </c>
    </row>
    <row r="30" spans="2:18" ht="12" customHeight="1">
      <c r="B30" s="23"/>
      <c r="C30" s="24"/>
      <c r="D30" s="24"/>
      <c r="E30" s="24"/>
      <c r="F30" s="25"/>
      <c r="G30" s="25"/>
      <c r="H30" s="25"/>
      <c r="I30" s="25"/>
      <c r="J30" s="25"/>
      <c r="K30" s="25"/>
      <c r="L30" s="25"/>
      <c r="M30" s="25"/>
      <c r="N30" s="25"/>
      <c r="O30" s="25"/>
      <c r="P30" s="25"/>
      <c r="Q30" s="25"/>
      <c r="R30" s="26">
        <f t="shared" si="0"/>
        <v>0</v>
      </c>
    </row>
    <row r="31" spans="2:18" ht="12" customHeight="1">
      <c r="B31" s="27"/>
      <c r="C31" s="28"/>
      <c r="D31" s="28"/>
      <c r="E31" s="28" t="s">
        <v>165</v>
      </c>
      <c r="F31" s="29">
        <f t="shared" ref="F31:Q31" si="2">SUM(F3:F30)</f>
        <v>318000</v>
      </c>
      <c r="G31" s="29">
        <f t="shared" si="2"/>
        <v>345000</v>
      </c>
      <c r="H31" s="29">
        <f t="shared" si="2"/>
        <v>324000</v>
      </c>
      <c r="I31" s="29">
        <f t="shared" si="2"/>
        <v>345000</v>
      </c>
      <c r="J31" s="29">
        <f t="shared" si="2"/>
        <v>324000</v>
      </c>
      <c r="K31" s="29">
        <f t="shared" si="2"/>
        <v>600000</v>
      </c>
      <c r="L31" s="29">
        <f>SUM(L3:L30)</f>
        <v>384000</v>
      </c>
      <c r="M31" s="29">
        <f t="shared" si="2"/>
        <v>315000</v>
      </c>
      <c r="N31" s="29">
        <f t="shared" si="2"/>
        <v>369000</v>
      </c>
      <c r="O31" s="29">
        <f t="shared" si="2"/>
        <v>315000</v>
      </c>
      <c r="P31" s="29">
        <f t="shared" si="2"/>
        <v>399000</v>
      </c>
      <c r="Q31" s="29">
        <f t="shared" si="2"/>
        <v>540000</v>
      </c>
      <c r="R31" s="29">
        <f>SUM(R3:R30)</f>
        <v>4578000</v>
      </c>
    </row>
    <row r="32" spans="2:18" ht="12" customHeight="1">
      <c r="B32" s="9"/>
      <c r="C32" s="4"/>
      <c r="D32" s="4"/>
      <c r="E32" s="4"/>
      <c r="F32" s="4"/>
      <c r="G32" s="4"/>
      <c r="H32" s="4"/>
      <c r="I32" s="4"/>
      <c r="J32" s="4"/>
      <c r="K32" s="4"/>
      <c r="L32" s="4"/>
      <c r="M32" s="4"/>
      <c r="N32" s="4"/>
      <c r="O32" s="4"/>
      <c r="P32" s="4"/>
      <c r="Q32" s="4"/>
      <c r="R32" s="4"/>
    </row>
    <row r="33" spans="2:18" ht="12" customHeight="1">
      <c r="B33" s="30" t="s">
        <v>199</v>
      </c>
      <c r="C33" s="9"/>
      <c r="D33" s="4"/>
      <c r="E33" s="4"/>
      <c r="F33" s="188" t="s">
        <v>153</v>
      </c>
      <c r="G33" s="188" t="s">
        <v>154</v>
      </c>
      <c r="H33" s="188" t="s">
        <v>155</v>
      </c>
      <c r="I33" s="188" t="s">
        <v>156</v>
      </c>
      <c r="J33" s="188" t="s">
        <v>157</v>
      </c>
      <c r="K33" s="188" t="s">
        <v>158</v>
      </c>
      <c r="L33" s="188" t="s">
        <v>159</v>
      </c>
      <c r="M33" s="188" t="s">
        <v>160</v>
      </c>
      <c r="N33" s="188" t="s">
        <v>161</v>
      </c>
      <c r="O33" s="188" t="s">
        <v>162</v>
      </c>
      <c r="P33" s="188" t="s">
        <v>163</v>
      </c>
      <c r="Q33" s="188" t="s">
        <v>164</v>
      </c>
      <c r="R33" s="9" t="s">
        <v>165</v>
      </c>
    </row>
    <row r="34" spans="2:18" ht="12" customHeight="1">
      <c r="B34" s="263" t="s">
        <v>167</v>
      </c>
      <c r="C34" s="263"/>
      <c r="D34" s="52"/>
      <c r="E34" s="52"/>
      <c r="F34" s="187">
        <f>SUMIF($D$3:$D$30,$B34,F$3:F$30)</f>
        <v>80000</v>
      </c>
      <c r="G34" s="187">
        <f t="shared" ref="G34:Q34" si="3">SUMIF($D$3:$D$30,$B34,G$3:G$30)</f>
        <v>80000</v>
      </c>
      <c r="H34" s="187">
        <f t="shared" si="3"/>
        <v>80000</v>
      </c>
      <c r="I34" s="187">
        <f t="shared" si="3"/>
        <v>80000</v>
      </c>
      <c r="J34" s="187">
        <f t="shared" si="3"/>
        <v>80000</v>
      </c>
      <c r="K34" s="187">
        <f t="shared" si="3"/>
        <v>80000</v>
      </c>
      <c r="L34" s="187">
        <f t="shared" si="3"/>
        <v>80000</v>
      </c>
      <c r="M34" s="187">
        <f t="shared" si="3"/>
        <v>80000</v>
      </c>
      <c r="N34" s="187">
        <f t="shared" si="3"/>
        <v>80000</v>
      </c>
      <c r="O34" s="187">
        <f t="shared" si="3"/>
        <v>80000</v>
      </c>
      <c r="P34" s="187">
        <f t="shared" si="3"/>
        <v>80000</v>
      </c>
      <c r="Q34" s="187">
        <f t="shared" si="3"/>
        <v>80000</v>
      </c>
      <c r="R34" s="33">
        <f t="shared" ref="R34:R40" si="4">SUMIF($D$3:$D$30,$B34,R$3:R$30)</f>
        <v>960000</v>
      </c>
    </row>
    <row r="35" spans="2:18" ht="12" customHeight="1">
      <c r="B35" s="259" t="s">
        <v>200</v>
      </c>
      <c r="C35" s="259"/>
      <c r="D35" s="15"/>
      <c r="E35" s="15"/>
      <c r="F35" s="35">
        <f t="shared" ref="F35:Q41" si="5">SUMIF($D$3:$D$30,$B35,F$3:F$30)</f>
        <v>92000</v>
      </c>
      <c r="G35" s="35">
        <f t="shared" si="5"/>
        <v>98000</v>
      </c>
      <c r="H35" s="35">
        <f t="shared" si="5"/>
        <v>98000</v>
      </c>
      <c r="I35" s="35">
        <f t="shared" si="5"/>
        <v>98000</v>
      </c>
      <c r="J35" s="35">
        <f t="shared" si="5"/>
        <v>98000</v>
      </c>
      <c r="K35" s="35">
        <f t="shared" si="5"/>
        <v>178000</v>
      </c>
      <c r="L35" s="35">
        <f t="shared" si="5"/>
        <v>133000</v>
      </c>
      <c r="M35" s="35">
        <f t="shared" si="5"/>
        <v>93000</v>
      </c>
      <c r="N35" s="35">
        <f t="shared" si="5"/>
        <v>143000</v>
      </c>
      <c r="O35" s="35">
        <f t="shared" si="5"/>
        <v>93000</v>
      </c>
      <c r="P35" s="35">
        <f t="shared" si="5"/>
        <v>173000</v>
      </c>
      <c r="Q35" s="35">
        <f t="shared" si="5"/>
        <v>93000</v>
      </c>
      <c r="R35" s="36">
        <f t="shared" si="4"/>
        <v>1390000</v>
      </c>
    </row>
    <row r="36" spans="2:18" ht="12" customHeight="1">
      <c r="B36" s="259" t="s">
        <v>184</v>
      </c>
      <c r="C36" s="259"/>
      <c r="D36" s="15"/>
      <c r="E36" s="15"/>
      <c r="F36" s="35">
        <f t="shared" si="5"/>
        <v>70000</v>
      </c>
      <c r="G36" s="35">
        <f t="shared" si="5"/>
        <v>70000</v>
      </c>
      <c r="H36" s="35">
        <f t="shared" si="5"/>
        <v>70000</v>
      </c>
      <c r="I36" s="35">
        <f t="shared" si="5"/>
        <v>70000</v>
      </c>
      <c r="J36" s="35">
        <f t="shared" si="5"/>
        <v>70000</v>
      </c>
      <c r="K36" s="35">
        <f t="shared" si="5"/>
        <v>270000</v>
      </c>
      <c r="L36" s="35">
        <f t="shared" si="5"/>
        <v>70000</v>
      </c>
      <c r="M36" s="35">
        <f t="shared" si="5"/>
        <v>70000</v>
      </c>
      <c r="N36" s="35">
        <f t="shared" si="5"/>
        <v>70000</v>
      </c>
      <c r="O36" s="35">
        <f t="shared" si="5"/>
        <v>70000</v>
      </c>
      <c r="P36" s="35">
        <f t="shared" si="5"/>
        <v>70000</v>
      </c>
      <c r="Q36" s="35">
        <f t="shared" si="5"/>
        <v>270000</v>
      </c>
      <c r="R36" s="36">
        <f t="shared" si="4"/>
        <v>1240000</v>
      </c>
    </row>
    <row r="37" spans="2:18" ht="12" customHeight="1">
      <c r="B37" s="259" t="s">
        <v>190</v>
      </c>
      <c r="C37" s="259"/>
      <c r="D37" s="15"/>
      <c r="E37" s="15"/>
      <c r="F37" s="35">
        <f t="shared" si="5"/>
        <v>14000</v>
      </c>
      <c r="G37" s="35">
        <f t="shared" si="5"/>
        <v>35000</v>
      </c>
      <c r="H37" s="35">
        <f t="shared" si="5"/>
        <v>14000</v>
      </c>
      <c r="I37" s="35">
        <f t="shared" si="5"/>
        <v>35000</v>
      </c>
      <c r="J37" s="35">
        <f t="shared" si="5"/>
        <v>14000</v>
      </c>
      <c r="K37" s="35">
        <f t="shared" si="5"/>
        <v>10000</v>
      </c>
      <c r="L37" s="35">
        <f t="shared" si="5"/>
        <v>39000</v>
      </c>
      <c r="M37" s="35">
        <f t="shared" si="5"/>
        <v>10000</v>
      </c>
      <c r="N37" s="35">
        <f t="shared" si="5"/>
        <v>14000</v>
      </c>
      <c r="O37" s="35">
        <f t="shared" si="5"/>
        <v>10000</v>
      </c>
      <c r="P37" s="35">
        <f t="shared" si="5"/>
        <v>14000</v>
      </c>
      <c r="Q37" s="35">
        <f t="shared" si="5"/>
        <v>35000</v>
      </c>
      <c r="R37" s="36">
        <f t="shared" si="4"/>
        <v>244000</v>
      </c>
    </row>
    <row r="38" spans="2:18" ht="12" customHeight="1">
      <c r="B38" s="259" t="s">
        <v>187</v>
      </c>
      <c r="C38" s="259"/>
      <c r="D38" s="15"/>
      <c r="E38" s="15"/>
      <c r="F38" s="35">
        <f t="shared" si="5"/>
        <v>62000</v>
      </c>
      <c r="G38" s="35">
        <f t="shared" si="5"/>
        <v>62000</v>
      </c>
      <c r="H38" s="35">
        <f t="shared" si="5"/>
        <v>62000</v>
      </c>
      <c r="I38" s="35">
        <f t="shared" si="5"/>
        <v>62000</v>
      </c>
      <c r="J38" s="35">
        <f t="shared" si="5"/>
        <v>62000</v>
      </c>
      <c r="K38" s="35">
        <f t="shared" si="5"/>
        <v>62000</v>
      </c>
      <c r="L38" s="35">
        <f t="shared" si="5"/>
        <v>62000</v>
      </c>
      <c r="M38" s="35">
        <f t="shared" si="5"/>
        <v>62000</v>
      </c>
      <c r="N38" s="35">
        <f t="shared" si="5"/>
        <v>62000</v>
      </c>
      <c r="O38" s="35">
        <f t="shared" si="5"/>
        <v>62000</v>
      </c>
      <c r="P38" s="35">
        <f t="shared" si="5"/>
        <v>62000</v>
      </c>
      <c r="Q38" s="35">
        <f t="shared" si="5"/>
        <v>62000</v>
      </c>
      <c r="R38" s="36">
        <f t="shared" si="4"/>
        <v>744000</v>
      </c>
    </row>
    <row r="39" spans="2:18" ht="12" customHeight="1">
      <c r="B39" s="259" t="s">
        <v>201</v>
      </c>
      <c r="C39" s="259"/>
      <c r="D39" s="15"/>
      <c r="E39" s="15"/>
      <c r="F39" s="35">
        <f t="shared" si="5"/>
        <v>0</v>
      </c>
      <c r="G39" s="35">
        <f t="shared" si="5"/>
        <v>0</v>
      </c>
      <c r="H39" s="35">
        <f t="shared" si="5"/>
        <v>0</v>
      </c>
      <c r="I39" s="35">
        <f t="shared" si="5"/>
        <v>0</v>
      </c>
      <c r="J39" s="35">
        <f t="shared" si="5"/>
        <v>0</v>
      </c>
      <c r="K39" s="35">
        <f t="shared" si="5"/>
        <v>0</v>
      </c>
      <c r="L39" s="35">
        <f t="shared" si="5"/>
        <v>0</v>
      </c>
      <c r="M39" s="35">
        <f t="shared" si="5"/>
        <v>0</v>
      </c>
      <c r="N39" s="35">
        <f t="shared" si="5"/>
        <v>0</v>
      </c>
      <c r="O39" s="35">
        <f t="shared" si="5"/>
        <v>0</v>
      </c>
      <c r="P39" s="35">
        <f t="shared" si="5"/>
        <v>0</v>
      </c>
      <c r="Q39" s="35">
        <f t="shared" si="5"/>
        <v>0</v>
      </c>
      <c r="R39" s="36">
        <f t="shared" si="4"/>
        <v>0</v>
      </c>
    </row>
    <row r="40" spans="2:18" ht="12" customHeight="1">
      <c r="B40" s="259" t="s">
        <v>182</v>
      </c>
      <c r="C40" s="259"/>
      <c r="D40" s="15"/>
      <c r="E40" s="15"/>
      <c r="F40" s="35">
        <f t="shared" si="5"/>
        <v>0</v>
      </c>
      <c r="G40" s="35">
        <f t="shared" si="5"/>
        <v>0</v>
      </c>
      <c r="H40" s="35">
        <f t="shared" si="5"/>
        <v>0</v>
      </c>
      <c r="I40" s="35">
        <f t="shared" si="5"/>
        <v>0</v>
      </c>
      <c r="J40" s="35">
        <f t="shared" si="5"/>
        <v>0</v>
      </c>
      <c r="K40" s="35">
        <f t="shared" si="5"/>
        <v>0</v>
      </c>
      <c r="L40" s="35">
        <f t="shared" si="5"/>
        <v>0</v>
      </c>
      <c r="M40" s="35">
        <f t="shared" si="5"/>
        <v>0</v>
      </c>
      <c r="N40" s="35">
        <f t="shared" si="5"/>
        <v>0</v>
      </c>
      <c r="O40" s="35">
        <f t="shared" si="5"/>
        <v>0</v>
      </c>
      <c r="P40" s="35">
        <f t="shared" si="5"/>
        <v>0</v>
      </c>
      <c r="Q40" s="35">
        <f t="shared" si="5"/>
        <v>0</v>
      </c>
      <c r="R40" s="36">
        <f t="shared" si="4"/>
        <v>0</v>
      </c>
    </row>
    <row r="41" spans="2:18" ht="12" customHeight="1">
      <c r="B41" s="260"/>
      <c r="C41" s="260"/>
      <c r="D41" s="24"/>
      <c r="E41" s="24"/>
      <c r="F41" s="38">
        <f t="shared" si="5"/>
        <v>0</v>
      </c>
      <c r="G41" s="38">
        <f t="shared" si="5"/>
        <v>0</v>
      </c>
      <c r="H41" s="38">
        <f t="shared" si="5"/>
        <v>0</v>
      </c>
      <c r="I41" s="38">
        <f t="shared" si="5"/>
        <v>0</v>
      </c>
      <c r="J41" s="38">
        <f t="shared" si="5"/>
        <v>0</v>
      </c>
      <c r="K41" s="38">
        <f t="shared" si="5"/>
        <v>0</v>
      </c>
      <c r="L41" s="38">
        <f t="shared" si="5"/>
        <v>0</v>
      </c>
      <c r="M41" s="38">
        <f t="shared" si="5"/>
        <v>0</v>
      </c>
      <c r="N41" s="38">
        <f t="shared" si="5"/>
        <v>0</v>
      </c>
      <c r="O41" s="38">
        <f t="shared" si="5"/>
        <v>0</v>
      </c>
      <c r="P41" s="38">
        <f t="shared" si="5"/>
        <v>0</v>
      </c>
      <c r="Q41" s="38">
        <f t="shared" si="5"/>
        <v>0</v>
      </c>
      <c r="R41" s="39">
        <f t="shared" ref="R41" si="6">SUMIF($D$3:$D$30,$C41,R$3:R$30)</f>
        <v>0</v>
      </c>
    </row>
    <row r="42" spans="2:18" ht="12" customHeight="1">
      <c r="B42" s="40"/>
      <c r="C42" s="41"/>
      <c r="D42" s="41"/>
      <c r="E42" s="41" t="s">
        <v>165</v>
      </c>
      <c r="F42" s="42">
        <f>SUM(F34:F41)</f>
        <v>318000</v>
      </c>
      <c r="G42" s="42">
        <f t="shared" ref="G42:R42" si="7">SUM(G34:G41)</f>
        <v>345000</v>
      </c>
      <c r="H42" s="42">
        <f t="shared" si="7"/>
        <v>324000</v>
      </c>
      <c r="I42" s="42">
        <f t="shared" si="7"/>
        <v>345000</v>
      </c>
      <c r="J42" s="42">
        <f t="shared" si="7"/>
        <v>324000</v>
      </c>
      <c r="K42" s="42">
        <f t="shared" si="7"/>
        <v>600000</v>
      </c>
      <c r="L42" s="42">
        <f t="shared" si="7"/>
        <v>384000</v>
      </c>
      <c r="M42" s="42">
        <f t="shared" si="7"/>
        <v>315000</v>
      </c>
      <c r="N42" s="42">
        <f t="shared" si="7"/>
        <v>369000</v>
      </c>
      <c r="O42" s="42">
        <f t="shared" si="7"/>
        <v>315000</v>
      </c>
      <c r="P42" s="42">
        <f t="shared" si="7"/>
        <v>399000</v>
      </c>
      <c r="Q42" s="42">
        <f t="shared" si="7"/>
        <v>540000</v>
      </c>
      <c r="R42" s="42">
        <f t="shared" si="7"/>
        <v>4578000</v>
      </c>
    </row>
    <row r="43" spans="2:18" ht="12" customHeight="1">
      <c r="B43" s="9"/>
      <c r="C43" s="4"/>
      <c r="D43" s="4"/>
      <c r="E43" s="4"/>
      <c r="F43" s="4"/>
      <c r="G43" s="4"/>
      <c r="H43" s="4"/>
      <c r="I43" s="4"/>
      <c r="J43" s="4"/>
      <c r="K43" s="4"/>
      <c r="L43" s="4"/>
      <c r="M43" s="4"/>
      <c r="N43" s="4"/>
      <c r="O43" s="4"/>
      <c r="P43" s="4"/>
      <c r="Q43" s="4"/>
      <c r="R43" s="4"/>
    </row>
    <row r="44" spans="2:18" ht="12" customHeight="1">
      <c r="B44" s="30" t="s">
        <v>202</v>
      </c>
      <c r="C44" s="9"/>
      <c r="D44" s="4"/>
      <c r="E44" s="4"/>
      <c r="F44" s="9" t="s">
        <v>153</v>
      </c>
      <c r="G44" s="9" t="s">
        <v>154</v>
      </c>
      <c r="H44" s="9" t="s">
        <v>155</v>
      </c>
      <c r="I44" s="9" t="s">
        <v>156</v>
      </c>
      <c r="J44" s="9" t="s">
        <v>157</v>
      </c>
      <c r="K44" s="9" t="s">
        <v>158</v>
      </c>
      <c r="L44" s="9" t="s">
        <v>159</v>
      </c>
      <c r="M44" s="9" t="s">
        <v>160</v>
      </c>
      <c r="N44" s="9" t="s">
        <v>161</v>
      </c>
      <c r="O44" s="9" t="s">
        <v>162</v>
      </c>
      <c r="P44" s="9" t="s">
        <v>163</v>
      </c>
      <c r="Q44" s="9" t="s">
        <v>164</v>
      </c>
      <c r="R44" s="9" t="s">
        <v>165</v>
      </c>
    </row>
    <row r="45" spans="2:18" ht="12" customHeight="1">
      <c r="B45" s="43">
        <v>1</v>
      </c>
      <c r="C45" s="31" t="s">
        <v>203</v>
      </c>
      <c r="D45" s="31"/>
      <c r="E45" s="31"/>
      <c r="F45" s="32">
        <f>SUMIF($B$3:$B$30,$B45,F$3:F$30)</f>
        <v>178000</v>
      </c>
      <c r="G45" s="32">
        <f>SUMIF($B$3:$B$30,$B45,G$3:G$30)</f>
        <v>180000</v>
      </c>
      <c r="H45" s="32">
        <f t="shared" ref="H45:Q50" si="8">SUMIF($B$3:$B$30,$B45,H$3:H$30)</f>
        <v>184000</v>
      </c>
      <c r="I45" s="32">
        <f t="shared" si="8"/>
        <v>180000</v>
      </c>
      <c r="J45" s="32">
        <f t="shared" si="8"/>
        <v>184000</v>
      </c>
      <c r="K45" s="32">
        <f t="shared" si="8"/>
        <v>260000</v>
      </c>
      <c r="L45" s="32">
        <f t="shared" si="8"/>
        <v>184000</v>
      </c>
      <c r="M45" s="32">
        <f t="shared" si="8"/>
        <v>175000</v>
      </c>
      <c r="N45" s="32">
        <f t="shared" si="8"/>
        <v>179000</v>
      </c>
      <c r="O45" s="32">
        <f t="shared" si="8"/>
        <v>175000</v>
      </c>
      <c r="P45" s="32">
        <f t="shared" si="8"/>
        <v>259000</v>
      </c>
      <c r="Q45" s="32">
        <f t="shared" si="8"/>
        <v>175000</v>
      </c>
      <c r="R45" s="33">
        <f t="shared" ref="R45:R50" si="9">SUMIF($B$3:$B$30,$B45,R$3:R$30)</f>
        <v>2313000</v>
      </c>
    </row>
    <row r="46" spans="2:18" ht="12" customHeight="1">
      <c r="B46" s="44">
        <v>2</v>
      </c>
      <c r="C46" s="34" t="s">
        <v>204</v>
      </c>
      <c r="D46" s="34"/>
      <c r="E46" s="34"/>
      <c r="F46" s="35">
        <f t="shared" ref="F46:F50" si="10">SUMIF($B$3:$B$30,$B46,F$3:F$30)</f>
        <v>65000</v>
      </c>
      <c r="G46" s="35">
        <f>SUMIF($B$3:$B$30,$B46,G$3:G$30)</f>
        <v>90000</v>
      </c>
      <c r="H46" s="35">
        <f t="shared" si="8"/>
        <v>65000</v>
      </c>
      <c r="I46" s="35">
        <f t="shared" si="8"/>
        <v>90000</v>
      </c>
      <c r="J46" s="35">
        <f t="shared" si="8"/>
        <v>65000</v>
      </c>
      <c r="K46" s="35">
        <f t="shared" si="8"/>
        <v>265000</v>
      </c>
      <c r="L46" s="35">
        <f t="shared" si="8"/>
        <v>90000</v>
      </c>
      <c r="M46" s="35">
        <f t="shared" si="8"/>
        <v>65000</v>
      </c>
      <c r="N46" s="35">
        <f t="shared" si="8"/>
        <v>65000</v>
      </c>
      <c r="O46" s="35">
        <f t="shared" si="8"/>
        <v>65000</v>
      </c>
      <c r="P46" s="35">
        <f t="shared" si="8"/>
        <v>65000</v>
      </c>
      <c r="Q46" s="35">
        <f t="shared" si="8"/>
        <v>290000</v>
      </c>
      <c r="R46" s="36">
        <f t="shared" si="9"/>
        <v>1280000</v>
      </c>
    </row>
    <row r="47" spans="2:18" ht="12" customHeight="1">
      <c r="B47" s="44">
        <v>3</v>
      </c>
      <c r="C47" s="34" t="s">
        <v>205</v>
      </c>
      <c r="D47" s="34"/>
      <c r="E47" s="34"/>
      <c r="F47" s="35">
        <f t="shared" si="10"/>
        <v>35000</v>
      </c>
      <c r="G47" s="35">
        <f>SUMIF($B$3:$B$30,$B47,G$3:G$30)</f>
        <v>35000</v>
      </c>
      <c r="H47" s="35">
        <f t="shared" si="8"/>
        <v>35000</v>
      </c>
      <c r="I47" s="35">
        <f t="shared" si="8"/>
        <v>35000</v>
      </c>
      <c r="J47" s="35">
        <f t="shared" si="8"/>
        <v>35000</v>
      </c>
      <c r="K47" s="35">
        <f t="shared" si="8"/>
        <v>35000</v>
      </c>
      <c r="L47" s="35">
        <f t="shared" si="8"/>
        <v>35000</v>
      </c>
      <c r="M47" s="35">
        <f t="shared" si="8"/>
        <v>35000</v>
      </c>
      <c r="N47" s="35">
        <f t="shared" si="8"/>
        <v>35000</v>
      </c>
      <c r="O47" s="35">
        <f t="shared" si="8"/>
        <v>35000</v>
      </c>
      <c r="P47" s="35">
        <f t="shared" si="8"/>
        <v>35000</v>
      </c>
      <c r="Q47" s="35">
        <f t="shared" si="8"/>
        <v>35000</v>
      </c>
      <c r="R47" s="36">
        <f t="shared" si="9"/>
        <v>420000</v>
      </c>
    </row>
    <row r="48" spans="2:18" ht="12" customHeight="1">
      <c r="B48" s="44">
        <v>4</v>
      </c>
      <c r="C48" s="34" t="s">
        <v>206</v>
      </c>
      <c r="D48" s="34"/>
      <c r="E48" s="34"/>
      <c r="F48" s="35">
        <f t="shared" si="10"/>
        <v>10000</v>
      </c>
      <c r="G48" s="35">
        <f>SUMIF($B$3:$B$30,$B48,G$3:G$30)</f>
        <v>10000</v>
      </c>
      <c r="H48" s="35">
        <f t="shared" si="8"/>
        <v>10000</v>
      </c>
      <c r="I48" s="35">
        <f t="shared" si="8"/>
        <v>10000</v>
      </c>
      <c r="J48" s="35">
        <f t="shared" si="8"/>
        <v>10000</v>
      </c>
      <c r="K48" s="35">
        <f t="shared" si="8"/>
        <v>10000</v>
      </c>
      <c r="L48" s="35">
        <f t="shared" si="8"/>
        <v>10000</v>
      </c>
      <c r="M48" s="35">
        <f t="shared" si="8"/>
        <v>10000</v>
      </c>
      <c r="N48" s="35">
        <f t="shared" si="8"/>
        <v>10000</v>
      </c>
      <c r="O48" s="35">
        <f t="shared" si="8"/>
        <v>10000</v>
      </c>
      <c r="P48" s="35">
        <f t="shared" si="8"/>
        <v>10000</v>
      </c>
      <c r="Q48" s="35">
        <f t="shared" si="8"/>
        <v>10000</v>
      </c>
      <c r="R48" s="36">
        <f t="shared" si="9"/>
        <v>120000</v>
      </c>
    </row>
    <row r="49" spans="2:18" ht="12" customHeight="1">
      <c r="B49" s="184">
        <v>5</v>
      </c>
      <c r="C49" s="34" t="s">
        <v>179</v>
      </c>
      <c r="D49" s="185"/>
      <c r="E49" s="185"/>
      <c r="F49" s="35">
        <f t="shared" si="10"/>
        <v>0</v>
      </c>
      <c r="G49" s="35">
        <f>SUMIF($B$3:$B$30,$B49,G$3:G$30)</f>
        <v>0</v>
      </c>
      <c r="H49" s="35">
        <f t="shared" si="8"/>
        <v>0</v>
      </c>
      <c r="I49" s="35">
        <f t="shared" si="8"/>
        <v>0</v>
      </c>
      <c r="J49" s="35">
        <f t="shared" si="8"/>
        <v>0</v>
      </c>
      <c r="K49" s="35">
        <f t="shared" si="8"/>
        <v>0</v>
      </c>
      <c r="L49" s="35">
        <f t="shared" si="8"/>
        <v>35000</v>
      </c>
      <c r="M49" s="35">
        <f t="shared" si="8"/>
        <v>0</v>
      </c>
      <c r="N49" s="35">
        <f t="shared" si="8"/>
        <v>50000</v>
      </c>
      <c r="O49" s="35">
        <f t="shared" si="8"/>
        <v>0</v>
      </c>
      <c r="P49" s="35">
        <f t="shared" si="8"/>
        <v>0</v>
      </c>
      <c r="Q49" s="35">
        <f t="shared" si="8"/>
        <v>0</v>
      </c>
      <c r="R49" s="186">
        <f t="shared" si="9"/>
        <v>85000</v>
      </c>
    </row>
    <row r="50" spans="2:18" ht="12" customHeight="1">
      <c r="B50" s="45">
        <v>6</v>
      </c>
      <c r="C50" s="37" t="s">
        <v>314</v>
      </c>
      <c r="D50" s="37"/>
      <c r="E50" s="37"/>
      <c r="F50" s="38">
        <f t="shared" si="10"/>
        <v>30000</v>
      </c>
      <c r="G50" s="38">
        <f>SUMIF($B$3:$B$30,$B50,G$3:G$30)</f>
        <v>30000</v>
      </c>
      <c r="H50" s="38">
        <f t="shared" si="8"/>
        <v>30000</v>
      </c>
      <c r="I50" s="38">
        <f t="shared" si="8"/>
        <v>30000</v>
      </c>
      <c r="J50" s="38">
        <f t="shared" si="8"/>
        <v>30000</v>
      </c>
      <c r="K50" s="38">
        <f t="shared" si="8"/>
        <v>30000</v>
      </c>
      <c r="L50" s="38">
        <f t="shared" si="8"/>
        <v>30000</v>
      </c>
      <c r="M50" s="38">
        <f t="shared" si="8"/>
        <v>30000</v>
      </c>
      <c r="N50" s="38">
        <f t="shared" si="8"/>
        <v>30000</v>
      </c>
      <c r="O50" s="38">
        <f t="shared" si="8"/>
        <v>30000</v>
      </c>
      <c r="P50" s="38">
        <f t="shared" si="8"/>
        <v>30000</v>
      </c>
      <c r="Q50" s="38">
        <f t="shared" si="8"/>
        <v>30000</v>
      </c>
      <c r="R50" s="39">
        <f t="shared" si="9"/>
        <v>360000</v>
      </c>
    </row>
    <row r="51" spans="2:18" ht="12" customHeight="1">
      <c r="B51" s="40"/>
      <c r="C51" s="41"/>
      <c r="D51" s="41"/>
      <c r="E51" s="41" t="s">
        <v>165</v>
      </c>
      <c r="F51" s="42">
        <f>SUM(F45:F50)</f>
        <v>318000</v>
      </c>
      <c r="G51" s="42">
        <f>SUM(G45:G50)</f>
        <v>345000</v>
      </c>
      <c r="H51" s="42">
        <f t="shared" ref="H51:R51" si="11">SUM(H45:H50)</f>
        <v>324000</v>
      </c>
      <c r="I51" s="42">
        <f t="shared" si="11"/>
        <v>345000</v>
      </c>
      <c r="J51" s="42">
        <f t="shared" si="11"/>
        <v>324000</v>
      </c>
      <c r="K51" s="42">
        <f t="shared" si="11"/>
        <v>600000</v>
      </c>
      <c r="L51" s="42">
        <f t="shared" si="11"/>
        <v>384000</v>
      </c>
      <c r="M51" s="42">
        <f t="shared" si="11"/>
        <v>315000</v>
      </c>
      <c r="N51" s="42">
        <f t="shared" si="11"/>
        <v>369000</v>
      </c>
      <c r="O51" s="42">
        <f t="shared" si="11"/>
        <v>315000</v>
      </c>
      <c r="P51" s="42">
        <f t="shared" si="11"/>
        <v>399000</v>
      </c>
      <c r="Q51" s="42">
        <f t="shared" si="11"/>
        <v>540000</v>
      </c>
      <c r="R51" s="42">
        <f t="shared" si="11"/>
        <v>4578000</v>
      </c>
    </row>
    <row r="52" spans="2:18" ht="12" customHeight="1">
      <c r="B52" s="9"/>
      <c r="C52" s="4"/>
      <c r="D52" s="4"/>
      <c r="E52" s="4"/>
      <c r="F52" s="4"/>
      <c r="G52" s="4"/>
      <c r="H52" s="4"/>
      <c r="I52" s="4"/>
      <c r="J52" s="4"/>
      <c r="K52" s="4"/>
      <c r="L52" s="4"/>
      <c r="M52" s="4"/>
      <c r="N52" s="4"/>
      <c r="O52" s="4"/>
      <c r="P52" s="4"/>
      <c r="Q52" s="4"/>
      <c r="R52" s="4"/>
    </row>
    <row r="53" spans="2:18" ht="12" customHeight="1">
      <c r="B53" s="9"/>
      <c r="C53" s="4"/>
      <c r="D53" s="4"/>
      <c r="E53" s="4"/>
      <c r="F53" s="4"/>
      <c r="G53" s="4"/>
      <c r="H53" s="4"/>
      <c r="I53" s="4"/>
      <c r="J53" s="4"/>
      <c r="K53" s="4"/>
      <c r="L53" s="4"/>
      <c r="M53" s="4"/>
      <c r="N53" s="4"/>
      <c r="O53" s="4"/>
      <c r="P53" s="4"/>
      <c r="Q53" s="4"/>
      <c r="R53" s="4"/>
    </row>
    <row r="54" spans="2:18" ht="12" customHeight="1">
      <c r="B54" s="46" t="s">
        <v>207</v>
      </c>
      <c r="C54" s="47"/>
      <c r="D54" s="47"/>
      <c r="F54" s="48" t="s">
        <v>153</v>
      </c>
      <c r="G54" s="48" t="s">
        <v>154</v>
      </c>
      <c r="H54" s="48" t="s">
        <v>155</v>
      </c>
      <c r="I54" s="48" t="s">
        <v>156</v>
      </c>
      <c r="J54" s="48" t="s">
        <v>157</v>
      </c>
      <c r="K54" s="48" t="s">
        <v>158</v>
      </c>
      <c r="L54" s="48" t="s">
        <v>159</v>
      </c>
      <c r="M54" s="48" t="s">
        <v>160</v>
      </c>
      <c r="N54" s="48" t="s">
        <v>161</v>
      </c>
      <c r="O54" s="48" t="s">
        <v>162</v>
      </c>
      <c r="P54" s="48" t="s">
        <v>163</v>
      </c>
      <c r="Q54" s="48" t="s">
        <v>164</v>
      </c>
      <c r="R54" s="49" t="s">
        <v>165</v>
      </c>
    </row>
    <row r="55" spans="2:18" ht="12" customHeight="1">
      <c r="B55" s="50"/>
      <c r="C55" s="50" t="s">
        <v>208</v>
      </c>
      <c r="D55" s="51"/>
      <c r="E55" s="52"/>
      <c r="F55" s="53">
        <v>250000</v>
      </c>
      <c r="G55" s="53">
        <v>250000</v>
      </c>
      <c r="H55" s="53">
        <v>330000</v>
      </c>
      <c r="I55" s="53">
        <v>250000</v>
      </c>
      <c r="J55" s="53">
        <v>250000</v>
      </c>
      <c r="K55" s="53">
        <v>250000</v>
      </c>
      <c r="L55" s="53">
        <v>250000</v>
      </c>
      <c r="M55" s="53">
        <v>250000</v>
      </c>
      <c r="N55" s="53">
        <v>330000</v>
      </c>
      <c r="O55" s="53">
        <v>250000</v>
      </c>
      <c r="P55" s="53">
        <v>250000</v>
      </c>
      <c r="Q55" s="53">
        <v>250000</v>
      </c>
      <c r="R55" s="54">
        <f>SUM(F55:Q55)</f>
        <v>3160000</v>
      </c>
    </row>
    <row r="56" spans="2:18" ht="12" customHeight="1">
      <c r="B56" s="55"/>
      <c r="C56" s="55" t="s">
        <v>209</v>
      </c>
      <c r="D56" s="56"/>
      <c r="E56" s="15"/>
      <c r="F56" s="57">
        <v>0</v>
      </c>
      <c r="G56" s="57">
        <v>0</v>
      </c>
      <c r="H56" s="57">
        <v>0</v>
      </c>
      <c r="I56" s="57">
        <v>0</v>
      </c>
      <c r="J56" s="57">
        <v>0</v>
      </c>
      <c r="K56" s="57">
        <v>400000</v>
      </c>
      <c r="L56" s="57">
        <v>0</v>
      </c>
      <c r="M56" s="57">
        <v>0</v>
      </c>
      <c r="N56" s="57">
        <v>0</v>
      </c>
      <c r="O56" s="57">
        <v>0</v>
      </c>
      <c r="P56" s="57">
        <v>0</v>
      </c>
      <c r="Q56" s="57">
        <v>600000</v>
      </c>
      <c r="R56" s="58">
        <f>SUM(F56:Q56)</f>
        <v>1000000</v>
      </c>
    </row>
    <row r="57" spans="2:18" ht="12" customHeight="1">
      <c r="B57" s="55"/>
      <c r="C57" s="55" t="s">
        <v>210</v>
      </c>
      <c r="D57" s="56"/>
      <c r="E57" s="15"/>
      <c r="F57" s="57">
        <v>0</v>
      </c>
      <c r="G57" s="57">
        <v>40000</v>
      </c>
      <c r="H57" s="57">
        <v>0</v>
      </c>
      <c r="I57" s="57">
        <v>0</v>
      </c>
      <c r="J57" s="57">
        <v>0</v>
      </c>
      <c r="K57" s="57">
        <v>40000</v>
      </c>
      <c r="L57" s="57">
        <v>0</v>
      </c>
      <c r="M57" s="57">
        <v>0</v>
      </c>
      <c r="N57" s="57">
        <v>0</v>
      </c>
      <c r="O57" s="57">
        <v>40000</v>
      </c>
      <c r="P57" s="57">
        <v>0</v>
      </c>
      <c r="Q57" s="57">
        <v>0</v>
      </c>
      <c r="R57" s="58">
        <f>SUM(F57:Q57)</f>
        <v>120000</v>
      </c>
    </row>
    <row r="58" spans="2:18" ht="12" customHeight="1">
      <c r="B58" s="59"/>
      <c r="C58" s="59" t="s">
        <v>211</v>
      </c>
      <c r="D58" s="60"/>
      <c r="E58" s="24"/>
      <c r="F58" s="61">
        <v>0</v>
      </c>
      <c r="G58" s="61">
        <v>90000</v>
      </c>
      <c r="H58" s="61">
        <v>0</v>
      </c>
      <c r="I58" s="61">
        <v>0</v>
      </c>
      <c r="J58" s="61">
        <v>0</v>
      </c>
      <c r="K58" s="61">
        <v>0</v>
      </c>
      <c r="L58" s="61">
        <v>0</v>
      </c>
      <c r="M58" s="61">
        <v>0</v>
      </c>
      <c r="N58" s="61">
        <v>0</v>
      </c>
      <c r="O58" s="61">
        <v>0</v>
      </c>
      <c r="P58" s="61">
        <v>0</v>
      </c>
      <c r="Q58" s="61">
        <v>200000</v>
      </c>
      <c r="R58" s="62">
        <f>SUM(F58:Q58)</f>
        <v>290000</v>
      </c>
    </row>
    <row r="59" spans="2:18" ht="12" customHeight="1">
      <c r="B59" s="63"/>
      <c r="C59" s="64" t="s">
        <v>212</v>
      </c>
      <c r="D59" s="65"/>
      <c r="E59" s="66"/>
      <c r="F59" s="67">
        <f>SUM(F55:F58)</f>
        <v>250000</v>
      </c>
      <c r="G59" s="67">
        <f t="shared" ref="G59:Q59" si="12">SUM(G55:G58)</f>
        <v>380000</v>
      </c>
      <c r="H59" s="67">
        <f t="shared" si="12"/>
        <v>330000</v>
      </c>
      <c r="I59" s="67">
        <f t="shared" si="12"/>
        <v>250000</v>
      </c>
      <c r="J59" s="67">
        <f t="shared" si="12"/>
        <v>250000</v>
      </c>
      <c r="K59" s="67">
        <f t="shared" si="12"/>
        <v>690000</v>
      </c>
      <c r="L59" s="67">
        <f t="shared" si="12"/>
        <v>250000</v>
      </c>
      <c r="M59" s="67">
        <f t="shared" si="12"/>
        <v>250000</v>
      </c>
      <c r="N59" s="67">
        <f t="shared" si="12"/>
        <v>330000</v>
      </c>
      <c r="O59" s="67">
        <f t="shared" si="12"/>
        <v>290000</v>
      </c>
      <c r="P59" s="67">
        <f t="shared" si="12"/>
        <v>250000</v>
      </c>
      <c r="Q59" s="67">
        <f t="shared" si="12"/>
        <v>1050000</v>
      </c>
      <c r="R59" s="68">
        <f>SUM(F59:Q59)</f>
        <v>4570000</v>
      </c>
    </row>
    <row r="60" spans="2:18" ht="12" customHeight="1">
      <c r="B60" s="69"/>
      <c r="C60" s="69"/>
      <c r="D60" s="69"/>
      <c r="E60" s="70"/>
      <c r="F60" s="71"/>
      <c r="G60" s="72"/>
      <c r="H60" s="71"/>
      <c r="I60" s="71"/>
      <c r="J60" s="71"/>
      <c r="K60" s="71"/>
      <c r="L60" s="71"/>
      <c r="M60" s="71"/>
      <c r="N60" s="71"/>
      <c r="O60" s="71"/>
      <c r="P60" s="71"/>
      <c r="Q60" s="71"/>
      <c r="R60" s="73"/>
    </row>
    <row r="61" spans="2:18" ht="24" customHeight="1">
      <c r="B61" s="69"/>
      <c r="C61" s="69" t="s">
        <v>124</v>
      </c>
      <c r="D61" s="69"/>
      <c r="E61" s="70"/>
      <c r="F61" s="71"/>
      <c r="G61" s="72" t="s">
        <v>210</v>
      </c>
      <c r="H61" s="72" t="s">
        <v>213</v>
      </c>
      <c r="I61" s="72"/>
      <c r="J61" s="72"/>
      <c r="K61" s="72" t="s">
        <v>210</v>
      </c>
      <c r="L61" s="72"/>
      <c r="M61" s="72"/>
      <c r="N61" s="72" t="s">
        <v>286</v>
      </c>
      <c r="O61" s="72" t="s">
        <v>210</v>
      </c>
      <c r="P61" s="71"/>
      <c r="Q61" s="71" t="s">
        <v>214</v>
      </c>
      <c r="R61" s="73"/>
    </row>
    <row r="62" spans="2:18" ht="12" customHeight="1">
      <c r="B62" s="74"/>
      <c r="C62" s="74"/>
      <c r="D62" s="74"/>
      <c r="E62" s="75"/>
      <c r="F62" s="76"/>
      <c r="G62" s="76"/>
      <c r="H62" s="76"/>
      <c r="I62" s="76"/>
      <c r="J62" s="76"/>
      <c r="K62" s="76"/>
      <c r="L62" s="76"/>
      <c r="M62" s="76"/>
      <c r="N62" s="76"/>
      <c r="O62" s="76"/>
      <c r="P62" s="76"/>
      <c r="Q62" s="76"/>
      <c r="R62" s="77"/>
    </row>
    <row r="63" spans="2:18" ht="12" customHeight="1">
      <c r="B63" s="9"/>
      <c r="C63" s="4"/>
      <c r="D63" s="4"/>
      <c r="E63" s="4"/>
      <c r="F63" s="78"/>
      <c r="G63" s="78"/>
      <c r="H63" s="78"/>
      <c r="I63" s="78"/>
      <c r="J63" s="78"/>
      <c r="K63" s="78"/>
      <c r="L63" s="78"/>
      <c r="M63" s="78"/>
      <c r="N63" s="78"/>
      <c r="O63" s="78"/>
      <c r="P63" s="78"/>
      <c r="Q63" s="78"/>
      <c r="R63" s="78"/>
    </row>
    <row r="64" spans="2:18" ht="12" customHeight="1">
      <c r="B64" s="30" t="s">
        <v>215</v>
      </c>
      <c r="C64" s="4"/>
      <c r="D64" s="4"/>
      <c r="E64" s="4"/>
      <c r="F64" s="48" t="s">
        <v>153</v>
      </c>
      <c r="G64" s="48" t="s">
        <v>154</v>
      </c>
      <c r="H64" s="48" t="s">
        <v>155</v>
      </c>
      <c r="I64" s="48" t="s">
        <v>156</v>
      </c>
      <c r="J64" s="48" t="s">
        <v>157</v>
      </c>
      <c r="K64" s="48" t="s">
        <v>158</v>
      </c>
      <c r="L64" s="48" t="s">
        <v>159</v>
      </c>
      <c r="M64" s="48" t="s">
        <v>160</v>
      </c>
      <c r="N64" s="48" t="s">
        <v>161</v>
      </c>
      <c r="O64" s="48" t="s">
        <v>162</v>
      </c>
      <c r="P64" s="48" t="s">
        <v>163</v>
      </c>
      <c r="Q64" s="48" t="s">
        <v>164</v>
      </c>
      <c r="R64" s="79" t="s">
        <v>216</v>
      </c>
    </row>
    <row r="65" spans="2:18" ht="12" customHeight="1">
      <c r="B65" s="80"/>
      <c r="C65" s="81" t="s">
        <v>217</v>
      </c>
      <c r="D65" s="81"/>
      <c r="E65" s="81"/>
      <c r="F65" s="82">
        <f>F59-F51</f>
        <v>-68000</v>
      </c>
      <c r="G65" s="82">
        <f t="shared" ref="G65:R65" si="13">G59-G51</f>
        <v>35000</v>
      </c>
      <c r="H65" s="82">
        <f t="shared" si="13"/>
        <v>6000</v>
      </c>
      <c r="I65" s="82">
        <f t="shared" si="13"/>
        <v>-95000</v>
      </c>
      <c r="J65" s="82">
        <f t="shared" si="13"/>
        <v>-74000</v>
      </c>
      <c r="K65" s="82">
        <f t="shared" si="13"/>
        <v>90000</v>
      </c>
      <c r="L65" s="82">
        <f t="shared" si="13"/>
        <v>-134000</v>
      </c>
      <c r="M65" s="82">
        <f t="shared" si="13"/>
        <v>-65000</v>
      </c>
      <c r="N65" s="82">
        <f t="shared" si="13"/>
        <v>-39000</v>
      </c>
      <c r="O65" s="82">
        <f t="shared" si="13"/>
        <v>-25000</v>
      </c>
      <c r="P65" s="82">
        <f t="shared" si="13"/>
        <v>-149000</v>
      </c>
      <c r="Q65" s="82">
        <f t="shared" si="13"/>
        <v>510000</v>
      </c>
      <c r="R65" s="82">
        <f t="shared" si="13"/>
        <v>-8000</v>
      </c>
    </row>
    <row r="66" spans="2:18" ht="12" customHeight="1">
      <c r="B66" s="80"/>
      <c r="C66" s="81" t="s">
        <v>218</v>
      </c>
      <c r="D66" s="81"/>
      <c r="E66" s="81"/>
      <c r="F66" s="82">
        <f>D77+F65</f>
        <v>4332000</v>
      </c>
      <c r="G66" s="82">
        <f>F66+G65</f>
        <v>4367000</v>
      </c>
      <c r="H66" s="82">
        <f t="shared" ref="H66:Q66" si="14">G66+H65</f>
        <v>4373000</v>
      </c>
      <c r="I66" s="82">
        <f t="shared" si="14"/>
        <v>4278000</v>
      </c>
      <c r="J66" s="82">
        <f t="shared" si="14"/>
        <v>4204000</v>
      </c>
      <c r="K66" s="82">
        <f t="shared" si="14"/>
        <v>4294000</v>
      </c>
      <c r="L66" s="82">
        <f t="shared" si="14"/>
        <v>4160000</v>
      </c>
      <c r="M66" s="82">
        <f t="shared" si="14"/>
        <v>4095000</v>
      </c>
      <c r="N66" s="82">
        <f t="shared" si="14"/>
        <v>4056000</v>
      </c>
      <c r="O66" s="82">
        <f t="shared" si="14"/>
        <v>4031000</v>
      </c>
      <c r="P66" s="82">
        <f t="shared" si="14"/>
        <v>3882000</v>
      </c>
      <c r="Q66" s="83">
        <f t="shared" si="14"/>
        <v>4392000</v>
      </c>
      <c r="R66" s="80" t="s">
        <v>219</v>
      </c>
    </row>
    <row r="67" spans="2:18" ht="12" customHeight="1">
      <c r="B67" s="9"/>
      <c r="C67" s="4"/>
      <c r="D67" s="4"/>
      <c r="E67" s="4"/>
      <c r="F67" s="4"/>
      <c r="G67" s="4"/>
      <c r="H67" s="4"/>
      <c r="I67" s="4"/>
      <c r="J67" s="4"/>
      <c r="K67" s="4"/>
      <c r="L67" s="4"/>
      <c r="M67" s="4"/>
      <c r="N67" s="4"/>
      <c r="O67" s="4"/>
      <c r="P67" s="4"/>
      <c r="Q67" s="4"/>
      <c r="R67" s="4"/>
    </row>
    <row r="68" spans="2:18" ht="12" customHeight="1">
      <c r="B68" s="30" t="s">
        <v>220</v>
      </c>
      <c r="C68" s="4"/>
      <c r="D68" s="9" t="s">
        <v>221</v>
      </c>
      <c r="E68" s="4"/>
      <c r="F68" s="48" t="s">
        <v>153</v>
      </c>
      <c r="G68" s="48" t="s">
        <v>154</v>
      </c>
      <c r="H68" s="48" t="s">
        <v>155</v>
      </c>
      <c r="I68" s="48" t="s">
        <v>156</v>
      </c>
      <c r="J68" s="48" t="s">
        <v>157</v>
      </c>
      <c r="K68" s="48" t="s">
        <v>158</v>
      </c>
      <c r="L68" s="48" t="s">
        <v>159</v>
      </c>
      <c r="M68" s="48" t="s">
        <v>160</v>
      </c>
      <c r="N68" s="48" t="s">
        <v>161</v>
      </c>
      <c r="O68" s="48" t="s">
        <v>162</v>
      </c>
      <c r="P68" s="48" t="s">
        <v>163</v>
      </c>
      <c r="Q68" s="48" t="s">
        <v>164</v>
      </c>
      <c r="R68" s="4"/>
    </row>
    <row r="69" spans="2:18" ht="12" customHeight="1">
      <c r="B69" s="84"/>
      <c r="C69" s="85" t="s">
        <v>222</v>
      </c>
      <c r="D69" s="86">
        <v>2000000</v>
      </c>
      <c r="E69" s="52"/>
      <c r="F69" s="52"/>
      <c r="G69" s="52"/>
      <c r="H69" s="52"/>
      <c r="I69" s="52"/>
      <c r="J69" s="52"/>
      <c r="K69" s="52"/>
      <c r="L69" s="52"/>
      <c r="M69" s="52"/>
      <c r="N69" s="52"/>
      <c r="O69" s="52"/>
      <c r="P69" s="52"/>
      <c r="Q69" s="52"/>
      <c r="R69" s="43" t="s">
        <v>219</v>
      </c>
    </row>
    <row r="70" spans="2:18" ht="12" customHeight="1">
      <c r="B70" s="14"/>
      <c r="C70" s="87" t="s">
        <v>223</v>
      </c>
      <c r="D70" s="88">
        <v>200000</v>
      </c>
      <c r="E70" s="15"/>
      <c r="F70" s="15"/>
      <c r="G70" s="15"/>
      <c r="H70" s="15"/>
      <c r="I70" s="15"/>
      <c r="J70" s="15"/>
      <c r="K70" s="15"/>
      <c r="L70" s="15"/>
      <c r="M70" s="15"/>
      <c r="N70" s="15"/>
      <c r="O70" s="15"/>
      <c r="P70" s="15"/>
      <c r="Q70" s="15"/>
      <c r="R70" s="44" t="s">
        <v>219</v>
      </c>
    </row>
    <row r="71" spans="2:18" ht="12" customHeight="1">
      <c r="B71" s="14"/>
      <c r="C71" s="87" t="s">
        <v>224</v>
      </c>
      <c r="D71" s="88">
        <v>300000</v>
      </c>
      <c r="E71" s="15"/>
      <c r="F71" s="15"/>
      <c r="G71" s="15"/>
      <c r="H71" s="15"/>
      <c r="I71" s="15"/>
      <c r="J71" s="15"/>
      <c r="K71" s="15"/>
      <c r="L71" s="15"/>
      <c r="M71" s="15"/>
      <c r="N71" s="15"/>
      <c r="O71" s="15"/>
      <c r="P71" s="15"/>
      <c r="Q71" s="15"/>
      <c r="R71" s="44" t="s">
        <v>219</v>
      </c>
    </row>
    <row r="72" spans="2:18" ht="12" customHeight="1">
      <c r="B72" s="14"/>
      <c r="C72" s="87" t="s">
        <v>223</v>
      </c>
      <c r="D72" s="88">
        <v>100000</v>
      </c>
      <c r="E72" s="15"/>
      <c r="F72" s="15"/>
      <c r="G72" s="15"/>
      <c r="H72" s="15"/>
      <c r="I72" s="15"/>
      <c r="J72" s="15"/>
      <c r="K72" s="15"/>
      <c r="L72" s="15"/>
      <c r="M72" s="15"/>
      <c r="N72" s="15"/>
      <c r="O72" s="15"/>
      <c r="P72" s="15"/>
      <c r="Q72" s="15"/>
      <c r="R72" s="44" t="s">
        <v>219</v>
      </c>
    </row>
    <row r="73" spans="2:18" ht="12" customHeight="1">
      <c r="B73" s="14"/>
      <c r="C73" s="87" t="s">
        <v>225</v>
      </c>
      <c r="D73" s="89">
        <v>1500000</v>
      </c>
      <c r="E73" s="15"/>
      <c r="F73" s="15"/>
      <c r="G73" s="15"/>
      <c r="H73" s="15"/>
      <c r="I73" s="15"/>
      <c r="J73" s="15"/>
      <c r="K73" s="15"/>
      <c r="L73" s="15"/>
      <c r="M73" s="15"/>
      <c r="N73" s="15"/>
      <c r="O73" s="15"/>
      <c r="P73" s="15"/>
      <c r="Q73" s="15"/>
      <c r="R73" s="44" t="s">
        <v>219</v>
      </c>
    </row>
    <row r="74" spans="2:18" ht="12" customHeight="1">
      <c r="B74" s="14"/>
      <c r="C74" s="87" t="s">
        <v>316</v>
      </c>
      <c r="D74" s="89">
        <v>300000</v>
      </c>
      <c r="E74" s="15"/>
      <c r="F74" s="15"/>
      <c r="G74" s="15"/>
      <c r="H74" s="15"/>
      <c r="I74" s="15"/>
      <c r="J74" s="15"/>
      <c r="K74" s="15"/>
      <c r="L74" s="15"/>
      <c r="M74" s="15"/>
      <c r="N74" s="15"/>
      <c r="O74" s="15"/>
      <c r="P74" s="15"/>
      <c r="Q74" s="15"/>
      <c r="R74" s="44" t="s">
        <v>219</v>
      </c>
    </row>
    <row r="75" spans="2:18" ht="12" customHeight="1">
      <c r="B75" s="14"/>
      <c r="C75" s="87"/>
      <c r="D75" s="89"/>
      <c r="E75" s="15"/>
      <c r="F75" s="15"/>
      <c r="G75" s="15"/>
      <c r="H75" s="15"/>
      <c r="I75" s="15"/>
      <c r="J75" s="15"/>
      <c r="K75" s="15"/>
      <c r="L75" s="15"/>
      <c r="M75" s="15"/>
      <c r="N75" s="15"/>
      <c r="O75" s="15"/>
      <c r="P75" s="15"/>
      <c r="Q75" s="15"/>
      <c r="R75" s="44" t="s">
        <v>219</v>
      </c>
    </row>
    <row r="76" spans="2:18" ht="12" customHeight="1">
      <c r="B76" s="23"/>
      <c r="C76" s="90"/>
      <c r="D76" s="91"/>
      <c r="E76" s="24"/>
      <c r="F76" s="24"/>
      <c r="G76" s="24"/>
      <c r="H76" s="24"/>
      <c r="I76" s="24"/>
      <c r="J76" s="24"/>
      <c r="K76" s="24"/>
      <c r="L76" s="24"/>
      <c r="M76" s="24"/>
      <c r="N76" s="24"/>
      <c r="O76" s="24"/>
      <c r="P76" s="24"/>
      <c r="Q76" s="24"/>
      <c r="R76" s="45" t="s">
        <v>219</v>
      </c>
    </row>
    <row r="77" spans="2:18" ht="12" customHeight="1">
      <c r="B77" s="9"/>
      <c r="C77" s="4"/>
      <c r="D77" s="92">
        <f>SUM(D69:D76)</f>
        <v>4400000</v>
      </c>
      <c r="E77" s="4"/>
      <c r="F77" s="4">
        <f>SUM(F69:F76)</f>
        <v>0</v>
      </c>
      <c r="G77" s="4">
        <f t="shared" ref="G77:Q77" si="15">SUM(G69:G76)</f>
        <v>0</v>
      </c>
      <c r="H77" s="4">
        <f t="shared" si="15"/>
        <v>0</v>
      </c>
      <c r="I77" s="4">
        <f t="shared" si="15"/>
        <v>0</v>
      </c>
      <c r="J77" s="4">
        <f t="shared" si="15"/>
        <v>0</v>
      </c>
      <c r="K77" s="4">
        <f t="shared" si="15"/>
        <v>0</v>
      </c>
      <c r="L77" s="4">
        <f t="shared" si="15"/>
        <v>0</v>
      </c>
      <c r="M77" s="4">
        <f t="shared" si="15"/>
        <v>0</v>
      </c>
      <c r="N77" s="4">
        <f t="shared" si="15"/>
        <v>0</v>
      </c>
      <c r="O77" s="4">
        <f t="shared" si="15"/>
        <v>0</v>
      </c>
      <c r="P77" s="4">
        <f t="shared" si="15"/>
        <v>0</v>
      </c>
      <c r="Q77" s="4">
        <f t="shared" si="15"/>
        <v>0</v>
      </c>
      <c r="R77" s="4"/>
    </row>
    <row r="78" spans="2:18" ht="12" customHeight="1">
      <c r="B78" s="9"/>
      <c r="C78" s="4"/>
      <c r="D78" s="92"/>
      <c r="E78" s="4"/>
      <c r="F78" s="4"/>
      <c r="G78" s="4"/>
      <c r="H78" s="4"/>
      <c r="I78" s="4"/>
      <c r="J78" s="4"/>
      <c r="K78" s="4"/>
      <c r="L78" s="4"/>
      <c r="M78" s="4"/>
      <c r="N78" s="4"/>
      <c r="O78" s="4"/>
      <c r="P78" s="4"/>
      <c r="Q78" s="4"/>
      <c r="R78" s="4"/>
    </row>
    <row r="79" spans="2:18" ht="12" customHeight="1">
      <c r="B79" s="93" t="s">
        <v>226</v>
      </c>
      <c r="C79" s="94"/>
      <c r="D79" s="94"/>
      <c r="E79" s="94"/>
      <c r="F79" s="95" t="str">
        <f>IF(F77=0,"",F66-F77)</f>
        <v/>
      </c>
      <c r="G79" s="95" t="str">
        <f>IF(G77=0,"",G66-G77)</f>
        <v/>
      </c>
      <c r="H79" s="95" t="str">
        <f t="shared" ref="H79:Q79" si="16">IF(H77=0,"",H66-H77)</f>
        <v/>
      </c>
      <c r="I79" s="95" t="str">
        <f t="shared" si="16"/>
        <v/>
      </c>
      <c r="J79" s="95" t="str">
        <f t="shared" si="16"/>
        <v/>
      </c>
      <c r="K79" s="95" t="str">
        <f t="shared" si="16"/>
        <v/>
      </c>
      <c r="L79" s="95" t="str">
        <f t="shared" si="16"/>
        <v/>
      </c>
      <c r="M79" s="95" t="str">
        <f t="shared" si="16"/>
        <v/>
      </c>
      <c r="N79" s="95" t="str">
        <f t="shared" si="16"/>
        <v/>
      </c>
      <c r="O79" s="95" t="str">
        <f t="shared" si="16"/>
        <v/>
      </c>
      <c r="P79" s="95" t="str">
        <f t="shared" si="16"/>
        <v/>
      </c>
      <c r="Q79" s="95" t="str">
        <f t="shared" si="16"/>
        <v/>
      </c>
      <c r="R79" s="94"/>
    </row>
    <row r="80" spans="2:18" ht="12" customHeight="1">
      <c r="B80" s="9"/>
      <c r="C80" s="4"/>
      <c r="D80" s="4"/>
      <c r="E80" s="4"/>
      <c r="F80" s="4"/>
      <c r="G80" s="4"/>
      <c r="H80" s="4"/>
      <c r="I80" s="4"/>
      <c r="J80" s="4"/>
      <c r="K80" s="4"/>
      <c r="L80" s="4"/>
      <c r="M80" s="4"/>
      <c r="N80" s="4"/>
      <c r="O80" s="4"/>
      <c r="P80" s="4"/>
      <c r="Q80" s="4"/>
      <c r="R80" s="4"/>
    </row>
    <row r="81" spans="2:18" ht="12" customHeight="1">
      <c r="B81" s="9"/>
      <c r="C81" s="4"/>
      <c r="D81" s="4"/>
      <c r="E81" s="4"/>
      <c r="F81" s="4"/>
      <c r="G81" s="4"/>
      <c r="H81" s="4"/>
      <c r="I81" s="4"/>
      <c r="J81" s="4"/>
      <c r="K81" s="4"/>
      <c r="L81" s="4"/>
      <c r="M81" s="4"/>
      <c r="N81" s="4"/>
      <c r="O81" s="4"/>
      <c r="P81" s="4"/>
      <c r="Q81" s="4"/>
      <c r="R81" s="4"/>
    </row>
    <row r="82" spans="2:18" ht="12" customHeight="1">
      <c r="B82" s="171" t="s">
        <v>227</v>
      </c>
      <c r="C82" s="172"/>
      <c r="D82" s="172"/>
      <c r="E82" s="172"/>
      <c r="F82" s="172"/>
      <c r="G82" s="172"/>
      <c r="H82" s="172"/>
      <c r="I82" s="172"/>
      <c r="J82" s="172"/>
      <c r="K82" s="172"/>
      <c r="L82" s="172"/>
      <c r="M82" s="172"/>
      <c r="N82" s="172"/>
      <c r="O82" s="172"/>
      <c r="P82" s="172"/>
      <c r="Q82" s="172"/>
      <c r="R82" s="173"/>
    </row>
    <row r="83" spans="2:18" ht="12" customHeight="1">
      <c r="B83" s="174"/>
      <c r="C83" s="175"/>
      <c r="D83" s="175"/>
      <c r="E83" s="175"/>
      <c r="F83" s="175"/>
      <c r="G83" s="175"/>
      <c r="H83" s="175"/>
      <c r="I83" s="175"/>
      <c r="J83" s="175"/>
      <c r="K83" s="175"/>
      <c r="L83" s="175"/>
      <c r="M83" s="175"/>
      <c r="N83" s="175"/>
      <c r="O83" s="175"/>
      <c r="P83" s="175"/>
      <c r="Q83" s="175"/>
      <c r="R83" s="176"/>
    </row>
    <row r="84" spans="2:18" ht="12" customHeight="1">
      <c r="B84" s="174"/>
      <c r="C84" s="175"/>
      <c r="D84" s="175"/>
      <c r="E84" s="175"/>
      <c r="F84" s="175"/>
      <c r="G84" s="175"/>
      <c r="H84" s="175"/>
      <c r="I84" s="175"/>
      <c r="J84" s="175"/>
      <c r="K84" s="175"/>
      <c r="L84" s="175"/>
      <c r="M84" s="175"/>
      <c r="N84" s="175"/>
      <c r="O84" s="175"/>
      <c r="P84" s="175"/>
      <c r="Q84" s="175"/>
      <c r="R84" s="176"/>
    </row>
    <row r="85" spans="2:18" ht="12" customHeight="1">
      <c r="B85" s="174"/>
      <c r="C85" s="175"/>
      <c r="D85" s="175"/>
      <c r="E85" s="175"/>
      <c r="F85" s="175"/>
      <c r="G85" s="175"/>
      <c r="H85" s="175"/>
      <c r="I85" s="175"/>
      <c r="J85" s="175"/>
      <c r="K85" s="175"/>
      <c r="L85" s="175"/>
      <c r="M85" s="175"/>
      <c r="N85" s="175"/>
      <c r="O85" s="175"/>
      <c r="P85" s="175"/>
      <c r="Q85" s="175"/>
      <c r="R85" s="176"/>
    </row>
    <row r="86" spans="2:18" ht="12" customHeight="1">
      <c r="B86" s="174"/>
      <c r="C86" s="175"/>
      <c r="D86" s="175"/>
      <c r="E86" s="175"/>
      <c r="F86" s="175"/>
      <c r="G86" s="175"/>
      <c r="H86" s="175"/>
      <c r="I86" s="175"/>
      <c r="J86" s="175"/>
      <c r="K86" s="175"/>
      <c r="L86" s="175"/>
      <c r="M86" s="175"/>
      <c r="N86" s="175"/>
      <c r="O86" s="175"/>
      <c r="P86" s="175"/>
      <c r="Q86" s="175"/>
      <c r="R86" s="176"/>
    </row>
    <row r="87" spans="2:18" ht="12" customHeight="1">
      <c r="B87" s="174"/>
      <c r="C87" s="175"/>
      <c r="D87" s="175"/>
      <c r="E87" s="175"/>
      <c r="F87" s="175"/>
      <c r="G87" s="175"/>
      <c r="H87" s="175"/>
      <c r="I87" s="175"/>
      <c r="J87" s="175"/>
      <c r="K87" s="175"/>
      <c r="L87" s="175"/>
      <c r="M87" s="175"/>
      <c r="N87" s="175"/>
      <c r="O87" s="175"/>
      <c r="P87" s="175"/>
      <c r="Q87" s="175"/>
      <c r="R87" s="176"/>
    </row>
    <row r="88" spans="2:18" ht="12" customHeight="1">
      <c r="B88" s="177"/>
      <c r="C88" s="178"/>
      <c r="D88" s="178"/>
      <c r="E88" s="178"/>
      <c r="F88" s="178"/>
      <c r="G88" s="178"/>
      <c r="H88" s="178"/>
      <c r="I88" s="178"/>
      <c r="J88" s="178"/>
      <c r="K88" s="178"/>
      <c r="L88" s="178"/>
      <c r="M88" s="178"/>
      <c r="N88" s="178"/>
      <c r="O88" s="178"/>
      <c r="P88" s="178"/>
      <c r="Q88" s="178"/>
      <c r="R88" s="179"/>
    </row>
  </sheetData>
  <mergeCells count="10">
    <mergeCell ref="Q1:R1"/>
    <mergeCell ref="B34:C34"/>
    <mergeCell ref="B35:C35"/>
    <mergeCell ref="B36:C36"/>
    <mergeCell ref="B37:C37"/>
    <mergeCell ref="B38:C38"/>
    <mergeCell ref="B39:C39"/>
    <mergeCell ref="B40:C40"/>
    <mergeCell ref="B41:C41"/>
    <mergeCell ref="B1:C1"/>
  </mergeCells>
  <phoneticPr fontId="4"/>
  <dataValidations count="1">
    <dataValidation type="list" allowBlank="1" showInputMessage="1" showErrorMessage="1" sqref="D3:D30" xr:uid="{00000000-0002-0000-0200-000000000000}">
      <formula1>$B$34:$B$41</formula1>
    </dataValidation>
  </dataValidations>
  <pageMargins left="0.7" right="0.7" top="0.75" bottom="0.75" header="0.3" footer="0.3"/>
  <pageSetup paperSize="9"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37"/>
  <sheetViews>
    <sheetView workbookViewId="0">
      <selection activeCell="C10" sqref="C10"/>
    </sheetView>
  </sheetViews>
  <sheetFormatPr defaultRowHeight="12"/>
  <cols>
    <col min="1" max="1" width="1.875" style="100" customWidth="1"/>
    <col min="2" max="2" width="16.75" style="100" customWidth="1"/>
    <col min="3" max="3" width="9" style="100"/>
    <col min="4" max="4" width="5.625" style="100" customWidth="1"/>
    <col min="5" max="5" width="7.375" style="102" customWidth="1"/>
    <col min="6" max="6" width="5.875" style="100" customWidth="1"/>
    <col min="7" max="9" width="9" style="100"/>
    <col min="10" max="10" width="5.875" style="100" customWidth="1"/>
    <col min="11" max="16384" width="9" style="100"/>
  </cols>
  <sheetData>
    <row r="2" spans="2:15" ht="14.25">
      <c r="B2" s="101" t="s">
        <v>288</v>
      </c>
    </row>
    <row r="3" spans="2:15">
      <c r="B3" s="100" t="s">
        <v>237</v>
      </c>
    </row>
    <row r="4" spans="2:15">
      <c r="C4" s="143"/>
      <c r="D4" s="100" t="s">
        <v>238</v>
      </c>
    </row>
    <row r="5" spans="2:15">
      <c r="G5" s="103" t="s">
        <v>239</v>
      </c>
      <c r="K5" s="100" t="s">
        <v>240</v>
      </c>
      <c r="L5" s="100" t="s">
        <v>241</v>
      </c>
    </row>
    <row r="6" spans="2:15">
      <c r="B6" s="104" t="s">
        <v>242</v>
      </c>
      <c r="C6" s="139">
        <v>600</v>
      </c>
      <c r="D6" s="100" t="s">
        <v>243</v>
      </c>
      <c r="E6" s="102" t="s">
        <v>244</v>
      </c>
      <c r="G6" s="105" t="s">
        <v>242</v>
      </c>
      <c r="H6" s="106" t="s">
        <v>245</v>
      </c>
      <c r="I6" s="107" t="s">
        <v>246</v>
      </c>
      <c r="K6" s="108">
        <v>0</v>
      </c>
      <c r="L6" s="109">
        <v>2</v>
      </c>
    </row>
    <row r="7" spans="2:15">
      <c r="B7" s="110" t="s">
        <v>247</v>
      </c>
      <c r="C7" s="140" t="s">
        <v>292</v>
      </c>
      <c r="G7" s="111">
        <v>0</v>
      </c>
      <c r="H7" s="112">
        <v>0.4</v>
      </c>
      <c r="I7" s="113">
        <v>-10</v>
      </c>
      <c r="K7" s="114">
        <v>1096</v>
      </c>
      <c r="L7" s="113">
        <v>3</v>
      </c>
    </row>
    <row r="8" spans="2:15">
      <c r="B8" s="110" t="s">
        <v>248</v>
      </c>
      <c r="C8" s="141">
        <v>200</v>
      </c>
      <c r="D8" s="100" t="s">
        <v>243</v>
      </c>
      <c r="G8" s="111">
        <v>181</v>
      </c>
      <c r="H8" s="112">
        <v>0.3</v>
      </c>
      <c r="I8" s="113">
        <v>8</v>
      </c>
      <c r="K8" s="114">
        <v>1146</v>
      </c>
      <c r="L8" s="113">
        <v>4</v>
      </c>
    </row>
    <row r="9" spans="2:15">
      <c r="B9" s="110" t="s">
        <v>249</v>
      </c>
      <c r="C9" s="141">
        <v>0</v>
      </c>
      <c r="D9" s="100" t="s">
        <v>250</v>
      </c>
      <c r="G9" s="111">
        <v>361</v>
      </c>
      <c r="H9" s="112">
        <v>0.2</v>
      </c>
      <c r="I9" s="113">
        <v>44</v>
      </c>
      <c r="K9" s="115">
        <v>1196</v>
      </c>
      <c r="L9" s="116">
        <v>5</v>
      </c>
    </row>
    <row r="10" spans="2:15">
      <c r="B10" s="110" t="s">
        <v>251</v>
      </c>
      <c r="C10" s="141">
        <v>0</v>
      </c>
      <c r="D10" s="100" t="s">
        <v>250</v>
      </c>
      <c r="G10" s="111">
        <v>661</v>
      </c>
      <c r="H10" s="112">
        <v>0.1</v>
      </c>
      <c r="I10" s="113">
        <v>110</v>
      </c>
    </row>
    <row r="11" spans="2:15">
      <c r="B11" s="110" t="s">
        <v>252</v>
      </c>
      <c r="C11" s="141">
        <v>0</v>
      </c>
      <c r="D11" s="100" t="s">
        <v>250</v>
      </c>
      <c r="G11" s="117">
        <v>851</v>
      </c>
      <c r="H11" s="118">
        <v>0</v>
      </c>
      <c r="I11" s="116">
        <v>195</v>
      </c>
      <c r="K11" s="100" t="s">
        <v>253</v>
      </c>
    </row>
    <row r="12" spans="2:15">
      <c r="B12" s="110" t="s">
        <v>254</v>
      </c>
      <c r="C12" s="141">
        <v>0</v>
      </c>
      <c r="D12" s="100" t="s">
        <v>250</v>
      </c>
      <c r="K12" s="105"/>
      <c r="L12" s="264" t="s">
        <v>240</v>
      </c>
      <c r="M12" s="264"/>
      <c r="N12" s="264"/>
      <c r="O12" s="265"/>
    </row>
    <row r="13" spans="2:15">
      <c r="K13" s="119" t="s">
        <v>255</v>
      </c>
      <c r="L13" s="120">
        <v>0</v>
      </c>
      <c r="M13" s="121">
        <v>1096</v>
      </c>
      <c r="N13" s="121">
        <v>1146</v>
      </c>
      <c r="O13" s="122">
        <v>1196</v>
      </c>
    </row>
    <row r="14" spans="2:15">
      <c r="B14" s="104" t="s">
        <v>256</v>
      </c>
      <c r="C14" s="104">
        <f>IF(C6*VLOOKUP(C6,G7:I11,2,TRUE)+VLOOKUP(C6,G7:I11,3,TRUE)&lt;55,55,C6*VLOOKUP(C6,G7:I11,2,TRUE)+VLOOKUP(C6,G7:I11,3,TRUE))</f>
        <v>164</v>
      </c>
      <c r="D14" s="100" t="s">
        <v>243</v>
      </c>
      <c r="E14" s="123"/>
      <c r="K14" s="124">
        <v>0</v>
      </c>
      <c r="L14" s="125">
        <v>38</v>
      </c>
      <c r="M14" s="125">
        <v>26</v>
      </c>
      <c r="N14" s="125">
        <v>13</v>
      </c>
      <c r="O14" s="113">
        <v>0</v>
      </c>
    </row>
    <row r="15" spans="2:15">
      <c r="B15" s="110" t="s">
        <v>257</v>
      </c>
      <c r="C15" s="126">
        <f>C6*15%</f>
        <v>90</v>
      </c>
      <c r="D15" s="100" t="s">
        <v>243</v>
      </c>
      <c r="E15" s="123" t="s">
        <v>258</v>
      </c>
      <c r="K15" s="127">
        <v>151</v>
      </c>
      <c r="L15" s="125">
        <v>36</v>
      </c>
      <c r="M15" s="125">
        <v>24</v>
      </c>
      <c r="N15" s="125">
        <v>12</v>
      </c>
      <c r="O15" s="113">
        <v>0</v>
      </c>
    </row>
    <row r="16" spans="2:15">
      <c r="B16" s="110" t="s">
        <v>259</v>
      </c>
      <c r="C16" s="110">
        <f>VLOOKUP(C6,G30:H33,2,TRUE)</f>
        <v>48</v>
      </c>
      <c r="D16" s="100" t="s">
        <v>243</v>
      </c>
      <c r="G16" s="103" t="s">
        <v>260</v>
      </c>
      <c r="K16" s="127">
        <v>156</v>
      </c>
      <c r="L16" s="125">
        <v>31</v>
      </c>
      <c r="M16" s="125">
        <v>21</v>
      </c>
      <c r="N16" s="125">
        <v>11</v>
      </c>
      <c r="O16" s="113">
        <v>0</v>
      </c>
    </row>
    <row r="17" spans="2:15">
      <c r="B17" s="110" t="s">
        <v>261</v>
      </c>
      <c r="C17" s="110">
        <f>IF(C7="あり",VLOOKUP(C8,K14:O23,VLOOKUP(C6,K6:L9,2,TRUE),TRUE),0)</f>
        <v>0</v>
      </c>
      <c r="D17" s="100" t="s">
        <v>243</v>
      </c>
      <c r="G17" s="105" t="s">
        <v>262</v>
      </c>
      <c r="H17" s="106" t="s">
        <v>245</v>
      </c>
      <c r="I17" s="107" t="s">
        <v>246</v>
      </c>
      <c r="K17" s="127">
        <v>161</v>
      </c>
      <c r="L17" s="125">
        <v>26</v>
      </c>
      <c r="M17" s="125">
        <v>18</v>
      </c>
      <c r="N17" s="125">
        <v>9</v>
      </c>
      <c r="O17" s="113">
        <v>0</v>
      </c>
    </row>
    <row r="18" spans="2:15">
      <c r="B18" s="110" t="s">
        <v>263</v>
      </c>
      <c r="C18" s="110">
        <f>C9*38+C10*63+C11*48+C12*58</f>
        <v>0</v>
      </c>
      <c r="D18" s="100" t="s">
        <v>243</v>
      </c>
      <c r="G18" s="111">
        <v>0</v>
      </c>
      <c r="H18" s="128">
        <v>0.05</v>
      </c>
      <c r="I18" s="113">
        <v>0</v>
      </c>
      <c r="K18" s="127">
        <v>166</v>
      </c>
      <c r="L18" s="125">
        <v>21</v>
      </c>
      <c r="M18" s="125">
        <v>14</v>
      </c>
      <c r="N18" s="125">
        <v>7</v>
      </c>
      <c r="O18" s="113">
        <v>0</v>
      </c>
    </row>
    <row r="19" spans="2:15">
      <c r="B19" s="110" t="s">
        <v>264</v>
      </c>
      <c r="C19" s="141">
        <v>5</v>
      </c>
      <c r="D19" s="100" t="s">
        <v>243</v>
      </c>
      <c r="G19" s="111">
        <v>196</v>
      </c>
      <c r="H19" s="128">
        <v>0.1</v>
      </c>
      <c r="I19" s="113">
        <v>-9.75</v>
      </c>
      <c r="K19" s="127">
        <v>175</v>
      </c>
      <c r="L19" s="125">
        <v>16</v>
      </c>
      <c r="M19" s="125">
        <v>11</v>
      </c>
      <c r="N19" s="125">
        <v>6</v>
      </c>
      <c r="O19" s="113">
        <v>0</v>
      </c>
    </row>
    <row r="20" spans="2:15">
      <c r="B20" s="110" t="s">
        <v>265</v>
      </c>
      <c r="C20" s="141">
        <v>0</v>
      </c>
      <c r="D20" s="100" t="s">
        <v>243</v>
      </c>
      <c r="G20" s="111">
        <v>331</v>
      </c>
      <c r="H20" s="128">
        <v>0.2</v>
      </c>
      <c r="I20" s="113">
        <v>-42.75</v>
      </c>
      <c r="K20" s="127">
        <v>183</v>
      </c>
      <c r="L20" s="125">
        <v>11</v>
      </c>
      <c r="M20" s="125">
        <v>8</v>
      </c>
      <c r="N20" s="125">
        <v>4</v>
      </c>
      <c r="O20" s="113">
        <v>0</v>
      </c>
    </row>
    <row r="21" spans="2:15">
      <c r="B21" s="129" t="s">
        <v>266</v>
      </c>
      <c r="C21" s="142">
        <v>0</v>
      </c>
      <c r="D21" s="100" t="s">
        <v>243</v>
      </c>
      <c r="G21" s="111">
        <v>696</v>
      </c>
      <c r="H21" s="128">
        <v>0.23</v>
      </c>
      <c r="I21" s="113">
        <v>-63.6</v>
      </c>
      <c r="K21" s="127">
        <v>190</v>
      </c>
      <c r="L21" s="125">
        <v>6</v>
      </c>
      <c r="M21" s="125">
        <v>4</v>
      </c>
      <c r="N21" s="125">
        <v>2</v>
      </c>
      <c r="O21" s="113">
        <v>0</v>
      </c>
    </row>
    <row r="22" spans="2:15">
      <c r="B22" s="100" t="s">
        <v>267</v>
      </c>
      <c r="C22" s="130">
        <f>SUM(C14:C21)</f>
        <v>307</v>
      </c>
      <c r="D22" s="100" t="s">
        <v>243</v>
      </c>
      <c r="E22" s="102" t="s">
        <v>268</v>
      </c>
      <c r="G22" s="111">
        <v>901</v>
      </c>
      <c r="H22" s="128">
        <v>0.33</v>
      </c>
      <c r="I22" s="113">
        <v>-153.6</v>
      </c>
      <c r="K22" s="127">
        <v>197</v>
      </c>
      <c r="L22" s="125">
        <v>3</v>
      </c>
      <c r="M22" s="125">
        <v>2</v>
      </c>
      <c r="N22" s="125">
        <v>1</v>
      </c>
      <c r="O22" s="113">
        <v>0</v>
      </c>
    </row>
    <row r="23" spans="2:15">
      <c r="G23" s="111">
        <v>1801</v>
      </c>
      <c r="H23" s="128">
        <v>0.4</v>
      </c>
      <c r="I23" s="113">
        <v>-279.60000000000002</v>
      </c>
      <c r="K23" s="131">
        <v>201</v>
      </c>
      <c r="L23" s="132">
        <v>0</v>
      </c>
      <c r="M23" s="132">
        <v>0</v>
      </c>
      <c r="N23" s="132">
        <v>0</v>
      </c>
      <c r="O23" s="116">
        <v>0</v>
      </c>
    </row>
    <row r="24" spans="2:15">
      <c r="B24" s="104" t="s">
        <v>269</v>
      </c>
      <c r="C24" s="139">
        <v>0</v>
      </c>
      <c r="D24" s="100" t="s">
        <v>270</v>
      </c>
      <c r="G24" s="117">
        <v>4001</v>
      </c>
      <c r="H24" s="133">
        <v>0.45</v>
      </c>
      <c r="I24" s="116">
        <v>-479.6</v>
      </c>
    </row>
    <row r="26" spans="2:15">
      <c r="B26" s="104" t="s">
        <v>262</v>
      </c>
      <c r="C26" s="104">
        <f>IF(C6-C22&gt;0,C6-C22,0)</f>
        <v>293</v>
      </c>
      <c r="D26" s="100" t="s">
        <v>243</v>
      </c>
      <c r="E26" s="102" t="s">
        <v>271</v>
      </c>
    </row>
    <row r="27" spans="2:15">
      <c r="B27" s="110" t="s">
        <v>272</v>
      </c>
      <c r="C27" s="126">
        <f>C26*(VLOOKUP(C26,G18:I24,2,TRUE))+VLOOKUP(C26,G18:I24,3,TRUE)</f>
        <v>19.55</v>
      </c>
      <c r="D27" s="100" t="s">
        <v>270</v>
      </c>
    </row>
    <row r="28" spans="2:15">
      <c r="B28" s="110" t="s">
        <v>273</v>
      </c>
      <c r="C28" s="126">
        <f>IF(C26*10%&gt;0,C26*10%,0)+1-C24+0.2</f>
        <v>30.5</v>
      </c>
      <c r="D28" s="100" t="s">
        <v>270</v>
      </c>
      <c r="G28" s="103" t="s">
        <v>259</v>
      </c>
    </row>
    <row r="29" spans="2:15">
      <c r="B29" s="110" t="s">
        <v>274</v>
      </c>
      <c r="C29" s="126">
        <f>SUM(C27:C28)</f>
        <v>50.05</v>
      </c>
      <c r="D29" s="100" t="s">
        <v>270</v>
      </c>
      <c r="E29" s="102" t="s">
        <v>275</v>
      </c>
      <c r="G29" s="105" t="s">
        <v>242</v>
      </c>
      <c r="H29" s="107" t="s">
        <v>276</v>
      </c>
    </row>
    <row r="30" spans="2:15">
      <c r="B30" s="104" t="s">
        <v>277</v>
      </c>
      <c r="C30" s="134">
        <f>C29/C6*100</f>
        <v>8.3416666666666668</v>
      </c>
      <c r="D30" s="100" t="s">
        <v>278</v>
      </c>
      <c r="G30" s="135">
        <v>0</v>
      </c>
      <c r="H30" s="113">
        <v>48</v>
      </c>
    </row>
    <row r="31" spans="2:15">
      <c r="B31" s="136" t="s">
        <v>279</v>
      </c>
      <c r="C31" s="137">
        <f>C6-C15-C29</f>
        <v>459.95</v>
      </c>
      <c r="D31" s="100" t="s">
        <v>270</v>
      </c>
      <c r="E31" s="102" t="s">
        <v>280</v>
      </c>
      <c r="G31" s="135">
        <v>2596</v>
      </c>
      <c r="H31" s="113">
        <v>32</v>
      </c>
    </row>
    <row r="32" spans="2:15">
      <c r="B32" s="100" t="s">
        <v>281</v>
      </c>
      <c r="C32" s="130">
        <f>C31/C6*100</f>
        <v>76.658333333333331</v>
      </c>
      <c r="D32" s="100" t="s">
        <v>278</v>
      </c>
      <c r="G32" s="135">
        <v>2646</v>
      </c>
      <c r="H32" s="113">
        <v>16</v>
      </c>
    </row>
    <row r="33" spans="2:8">
      <c r="G33" s="138">
        <v>2696</v>
      </c>
      <c r="H33" s="116">
        <v>0</v>
      </c>
    </row>
    <row r="34" spans="2:8">
      <c r="B34" s="100" t="s">
        <v>282</v>
      </c>
      <c r="G34" s="103"/>
    </row>
    <row r="35" spans="2:8">
      <c r="B35" s="100" t="s">
        <v>283</v>
      </c>
      <c r="G35" s="103"/>
    </row>
    <row r="36" spans="2:8">
      <c r="B36" s="100" t="s">
        <v>284</v>
      </c>
    </row>
    <row r="37" spans="2:8">
      <c r="B37" s="100" t="s">
        <v>285</v>
      </c>
    </row>
  </sheetData>
  <mergeCells count="1">
    <mergeCell ref="L12:O12"/>
  </mergeCells>
  <phoneticPr fontId="10"/>
  <dataValidations count="1">
    <dataValidation type="list" allowBlank="1" showInputMessage="1" showErrorMessage="1" sqref="C7" xr:uid="{00000000-0002-0000-0300-000000000000}">
      <formula1>"あり,なし"</formula1>
    </dataValidation>
  </dataValidations>
  <pageMargins left="0.7" right="0.7" top="0.75" bottom="0.75" header="0.3" footer="0.3"/>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ヒアリングシート（入力必須）</vt:lpstr>
      <vt:lpstr>保険一覧（できれば入力）</vt:lpstr>
      <vt:lpstr>年間収支（できれば入力）</vt:lpstr>
      <vt:lpstr>手取額計算</vt:lpstr>
      <vt:lpstr>'ヒアリングシート（入力必須）'!Print_Area</vt:lpstr>
      <vt:lpstr>'保険一覧（できれば入力）'!Print_Area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suenaga</dc:creator>
  <cp:lastModifiedBy>sachio suenaga</cp:lastModifiedBy>
  <cp:lastPrinted>2024-05-03T13:04:51Z</cp:lastPrinted>
  <dcterms:created xsi:type="dcterms:W3CDTF">2013-09-22T07:26:10Z</dcterms:created>
  <dcterms:modified xsi:type="dcterms:W3CDTF">2024-05-03T14:09:59Z</dcterms:modified>
</cp:coreProperties>
</file>